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5" activeTab="1"/>
  </bookViews>
  <sheets>
    <sheet name="D_1-2" sheetId="1" r:id="rId1"/>
    <sheet name="D_2-2" sheetId="2" r:id="rId2"/>
  </sheets>
  <definedNames>
    <definedName name="_xlnm.Print_Area" localSheetId="0">'D_1-2'!$A$1:$S$57</definedName>
    <definedName name="_xlnm.Print_Area" localSheetId="1">'D_2-2'!$A$1:$K$44</definedName>
  </definedNames>
  <calcPr fullCalcOnLoad="1"/>
</workbook>
</file>

<file path=xl/sharedStrings.xml><?xml version="1.0" encoding="utf-8"?>
<sst xmlns="http://schemas.openxmlformats.org/spreadsheetml/2006/main" count="119" uniqueCount="96">
  <si>
    <t>G</t>
  </si>
  <si>
    <t>PREZZI</t>
  </si>
  <si>
    <t>n.</t>
  </si>
  <si>
    <t>kWh/anno</t>
  </si>
  <si>
    <t>UdM</t>
  </si>
  <si>
    <t>Valore a Base di Gara</t>
  </si>
  <si>
    <t>Rif.</t>
  </si>
  <si>
    <t>Descrizione</t>
  </si>
  <si>
    <t>€/kWh</t>
  </si>
  <si>
    <t>€/punto luce</t>
  </si>
  <si>
    <t>€/anno</t>
  </si>
  <si>
    <t>QUOTE ANNUALI PER COMPONENTI PRINCIPALI</t>
  </si>
  <si>
    <t>Ammontare complessivo del corrispettivo per energia, manutenzione, interventi iniziali</t>
  </si>
  <si>
    <t>€</t>
  </si>
  <si>
    <t>QUANTITA' DI GARA</t>
  </si>
  <si>
    <t>anni</t>
  </si>
  <si>
    <t>Valore offerto</t>
  </si>
  <si>
    <t>Valore offerto (in lettere)</t>
  </si>
  <si>
    <t>Sottoscrizione valore offerto</t>
  </si>
  <si>
    <t>Oneri Sicurezza (non soggetti a ribasso d'asta)</t>
  </si>
  <si>
    <t>AMMONTARE D'APPALTO (15 ANNI) PER COMPONENTI PRINCIPALI</t>
  </si>
  <si>
    <t>Quota servizio di fornitura Energia Elettrica</t>
  </si>
  <si>
    <t>CONSUMI  ENERGETICI ANNUALI</t>
  </si>
  <si>
    <t xml:space="preserve">Quota servizio di gestione-manutenzione </t>
  </si>
  <si>
    <r>
      <t>Q</t>
    </r>
    <r>
      <rPr>
        <vertAlign val="subscript"/>
        <sz val="11"/>
        <color indexed="8"/>
        <rFont val="Calibri"/>
        <family val="2"/>
      </rPr>
      <t>en(i)</t>
    </r>
  </si>
  <si>
    <t>1)</t>
  </si>
  <si>
    <t>2)</t>
  </si>
  <si>
    <t>3)</t>
  </si>
  <si>
    <t>1) + 2) + 3)</t>
  </si>
  <si>
    <t>R</t>
  </si>
  <si>
    <t>Anno contratto</t>
  </si>
  <si>
    <r>
      <t>Q</t>
    </r>
    <r>
      <rPr>
        <b/>
        <vertAlign val="subscript"/>
        <sz val="11"/>
        <rFont val="Calibri"/>
        <family val="2"/>
      </rPr>
      <t>riqu</t>
    </r>
  </si>
  <si>
    <t>Quota Capitale</t>
  </si>
  <si>
    <t>Quota Interessi</t>
  </si>
  <si>
    <t>Rate</t>
  </si>
  <si>
    <t>Tasso</t>
  </si>
  <si>
    <t>RAGIONE SOCIALE, DOMICILIO, CF/ PARTITA IVA</t>
  </si>
  <si>
    <t>DATA</t>
  </si>
  <si>
    <t>FIRMA DEL LEGALE/I RAPPRESENTANTE/I</t>
  </si>
  <si>
    <t>s</t>
  </si>
  <si>
    <t>TOTALE annuo (solo 1°anno)</t>
  </si>
  <si>
    <t>Corrispettivo totale per interventi iniziali</t>
  </si>
  <si>
    <r>
      <t>1) = Q</t>
    </r>
    <r>
      <rPr>
        <vertAlign val="subscript"/>
        <sz val="11"/>
        <color indexed="8"/>
        <rFont val="Calibri"/>
        <family val="2"/>
      </rPr>
      <t xml:space="preserve">en (1) </t>
    </r>
    <r>
      <rPr>
        <sz val="11"/>
        <color indexed="8"/>
        <rFont val="Calibri"/>
        <family val="2"/>
      </rPr>
      <t>+ (G-1) * Q</t>
    </r>
    <r>
      <rPr>
        <vertAlign val="subscript"/>
        <sz val="11"/>
        <color indexed="8"/>
        <rFont val="Calibri"/>
        <family val="2"/>
      </rPr>
      <t>en (i)</t>
    </r>
  </si>
  <si>
    <t>Numero anni contrattuali</t>
  </si>
  <si>
    <t>Ribasso sulla base di gara (%)</t>
  </si>
  <si>
    <t>Consumo annuo impianti (primo anno)</t>
  </si>
  <si>
    <t>ALLEGATO D: 1/2 MODULO PER L'OFFERTA ECONOMICA</t>
  </si>
  <si>
    <t>Quota servizio di fornitura Energia Elettrica (dal 2° anno)</t>
  </si>
  <si>
    <t>Consumo annuo impianti (dal 2° anno)</t>
  </si>
  <si>
    <t>Quota servizio di gestione-manutenzione (primo anno)</t>
  </si>
  <si>
    <t>Quota servizio di gestione-manutenzione (dal 2° anno)</t>
  </si>
  <si>
    <t>Quota servizio di fornitura Energia Elettrica (primo anno)</t>
  </si>
  <si>
    <r>
      <rPr>
        <sz val="11"/>
        <color indexed="8"/>
        <rFont val="Calibri"/>
        <family val="2"/>
      </rPr>
      <t>P</t>
    </r>
    <r>
      <rPr>
        <vertAlign val="subscript"/>
        <sz val="11"/>
        <color indexed="8"/>
        <rFont val="Calibri"/>
        <family val="2"/>
      </rPr>
      <t>pl (i)</t>
    </r>
  </si>
  <si>
    <t>vedi Allegato D: 2/2</t>
  </si>
  <si>
    <r>
      <t>P</t>
    </r>
    <r>
      <rPr>
        <vertAlign val="subscript"/>
        <sz val="11"/>
        <color indexed="8"/>
        <rFont val="Calibri"/>
        <family val="2"/>
      </rPr>
      <t>kwh (i)</t>
    </r>
  </si>
  <si>
    <t>Quota annua per servizio di riqualificazione energetica (in n.17 rate costanti dal 2° al 18° anno)</t>
  </si>
  <si>
    <t>Importo complessivo interventi iniziali (rif. art.4 del CSA), al netto degli Oneri della Sicurezza</t>
  </si>
  <si>
    <r>
      <t>Q</t>
    </r>
    <r>
      <rPr>
        <vertAlign val="subscript"/>
        <sz val="11"/>
        <rFont val="Calibri"/>
        <family val="2"/>
      </rPr>
      <t>riqu</t>
    </r>
  </si>
  <si>
    <t>Note per il calcolo ed indicazioni</t>
  </si>
  <si>
    <t>vedi periodo riferimento prezzo su  CSA art. 5.3.1.1</t>
  </si>
  <si>
    <t>Prezzo servizio fornitura energia elettrica iniziale</t>
  </si>
  <si>
    <r>
      <t>Q</t>
    </r>
    <r>
      <rPr>
        <vertAlign val="subscript"/>
        <sz val="11"/>
        <rFont val="Calibri"/>
        <family val="2"/>
      </rPr>
      <t>man IP (1)</t>
    </r>
  </si>
  <si>
    <r>
      <t>Q</t>
    </r>
    <r>
      <rPr>
        <vertAlign val="subscript"/>
        <sz val="11"/>
        <rFont val="Calibri"/>
        <family val="2"/>
      </rPr>
      <t>en (1)</t>
    </r>
  </si>
  <si>
    <t>Prezzo servizio gestione / manutenzione impianti illuminazione pubblica iniziale</t>
  </si>
  <si>
    <r>
      <rPr>
        <sz val="11"/>
        <rFont val="Symbol"/>
        <family val="1"/>
      </rPr>
      <t xml:space="preserve">S </t>
    </r>
    <r>
      <rPr>
        <sz val="11"/>
        <rFont val="Calibri"/>
        <family val="2"/>
      </rPr>
      <t>kWh</t>
    </r>
    <r>
      <rPr>
        <vertAlign val="subscript"/>
        <sz val="11"/>
        <rFont val="Calibri"/>
        <family val="2"/>
      </rPr>
      <t xml:space="preserve"> (1)</t>
    </r>
  </si>
  <si>
    <r>
      <rPr>
        <sz val="11"/>
        <color indexed="8"/>
        <rFont val="Symbol"/>
        <family val="1"/>
      </rPr>
      <t>S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kWh</t>
    </r>
    <r>
      <rPr>
        <vertAlign val="subscript"/>
        <sz val="11"/>
        <color indexed="8"/>
        <rFont val="Calibri"/>
        <family val="2"/>
      </rPr>
      <t xml:space="preserve"> (i)</t>
    </r>
  </si>
  <si>
    <r>
      <t xml:space="preserve">= </t>
    </r>
    <r>
      <rPr>
        <sz val="11"/>
        <color indexed="8"/>
        <rFont val="Symbol"/>
        <family val="1"/>
      </rPr>
      <t>S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kWh </t>
    </r>
    <r>
      <rPr>
        <vertAlign val="subscript"/>
        <sz val="11"/>
        <color indexed="8"/>
        <rFont val="Calibri"/>
        <family val="2"/>
      </rPr>
      <t xml:space="preserve">(i) </t>
    </r>
    <r>
      <rPr>
        <sz val="11"/>
        <color indexed="8"/>
        <rFont val="Calibri"/>
        <family val="2"/>
      </rPr>
      <t xml:space="preserve"> * </t>
    </r>
    <r>
      <rPr>
        <sz val="11"/>
        <color indexed="8"/>
        <rFont val="Calibri"/>
        <family val="2"/>
      </rPr>
      <t>P</t>
    </r>
    <r>
      <rPr>
        <vertAlign val="subscript"/>
        <sz val="11"/>
        <color indexed="8"/>
        <rFont val="Calibri"/>
        <family val="2"/>
      </rPr>
      <t>kWh (i)</t>
    </r>
  </si>
  <si>
    <r>
      <t xml:space="preserve">= </t>
    </r>
    <r>
      <rPr>
        <sz val="11"/>
        <color indexed="8"/>
        <rFont val="Symbol"/>
        <family val="1"/>
      </rPr>
      <t>S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kWh </t>
    </r>
    <r>
      <rPr>
        <vertAlign val="subscript"/>
        <sz val="11"/>
        <color indexed="8"/>
        <rFont val="Calibri"/>
        <family val="2"/>
      </rPr>
      <t xml:space="preserve">(1) </t>
    </r>
    <r>
      <rPr>
        <sz val="11"/>
        <color indexed="8"/>
        <rFont val="Calibri"/>
        <family val="2"/>
      </rPr>
      <t>* P</t>
    </r>
    <r>
      <rPr>
        <vertAlign val="subscript"/>
        <sz val="11"/>
        <color indexed="8"/>
        <rFont val="Calibri"/>
        <family val="2"/>
      </rPr>
      <t>kWh (i)</t>
    </r>
  </si>
  <si>
    <t xml:space="preserve">COMUNE DI CASTELNOVO NÉ MONTI
CAPITOLATO SPECIALE D’APPALTO – ALLEGATO D
</t>
  </si>
  <si>
    <t xml:space="preserve">COMUNE DI CASTELNOVO NÉ MONTI
 ALLEGATO D
</t>
  </si>
  <si>
    <t xml:space="preserve">CONTRATTO DI RENDIMENTO ENERGETICO PER IMPIANTI DI ILLUMINAZIONE PUBBLICA DEL COMUNE DI CASTELNOVO NÉ MONTI </t>
  </si>
  <si>
    <r>
      <t>2) = Q</t>
    </r>
    <r>
      <rPr>
        <vertAlign val="subscript"/>
        <sz val="11"/>
        <color indexed="8"/>
        <rFont val="Calibri"/>
        <family val="2"/>
      </rPr>
      <t>man IP (1)</t>
    </r>
    <r>
      <rPr>
        <sz val="11"/>
        <color indexed="8"/>
        <rFont val="Calibri"/>
        <family val="2"/>
      </rPr>
      <t xml:space="preserve"> +(G-1) *Q</t>
    </r>
    <r>
      <rPr>
        <vertAlign val="subscript"/>
        <sz val="11"/>
        <color indexed="8"/>
        <rFont val="Calibri"/>
        <family val="2"/>
      </rPr>
      <t xml:space="preserve">man IP (i) </t>
    </r>
  </si>
  <si>
    <t>Corrispettivo annuo Oneri per la Sicurezza (non soggetti a ribasso d'Asta)</t>
  </si>
  <si>
    <r>
      <t>Q</t>
    </r>
    <r>
      <rPr>
        <vertAlign val="subscript"/>
        <sz val="11"/>
        <rFont val="Calibri"/>
        <family val="2"/>
      </rPr>
      <t>riqu2</t>
    </r>
  </si>
  <si>
    <r>
      <t>3) = (G-1) * Q</t>
    </r>
    <r>
      <rPr>
        <vertAlign val="subscript"/>
        <sz val="11"/>
        <rFont val="Calibri"/>
        <family val="2"/>
      </rPr>
      <t>riqu</t>
    </r>
    <r>
      <rPr>
        <sz val="11"/>
        <rFont val="Calibri"/>
        <family val="2"/>
      </rPr>
      <t xml:space="preserve"> +  Q</t>
    </r>
    <r>
      <rPr>
        <vertAlign val="subscript"/>
        <sz val="11"/>
        <rFont val="Calibri"/>
        <family val="2"/>
      </rPr>
      <t>riqu2</t>
    </r>
  </si>
  <si>
    <t>TOTALE annuo (solo 2°anno)</t>
  </si>
  <si>
    <r>
      <t>Q</t>
    </r>
    <r>
      <rPr>
        <b/>
        <vertAlign val="subscript"/>
        <sz val="11"/>
        <rFont val="Calibri"/>
        <family val="2"/>
      </rPr>
      <t>riqu2</t>
    </r>
  </si>
  <si>
    <t>Importo interventi iniziali destinato al pagamento in rete annuali</t>
  </si>
  <si>
    <t>PIANO AMMORTAMENTO OFFERTO</t>
  </si>
  <si>
    <t>Disciplinare: 10.4 Contenuto della “Busta C – Offerta economica”</t>
  </si>
  <si>
    <t>costi aziendali concernenti l'adempimento delle disposizioni in materia di salute e sicurezza sui luoghi di lavoro</t>
  </si>
  <si>
    <r>
      <t xml:space="preserve">N </t>
    </r>
    <r>
      <rPr>
        <vertAlign val="subscript"/>
        <sz val="11"/>
        <rFont val="Calibri"/>
        <family val="2"/>
      </rPr>
      <t>pl (i)</t>
    </r>
  </si>
  <si>
    <t>AMMONTARE COMPLESSIVO DELL'APPALTO (18 ANNI)</t>
  </si>
  <si>
    <r>
      <t>Q</t>
    </r>
    <r>
      <rPr>
        <vertAlign val="subscript"/>
        <sz val="11"/>
        <rFont val="Calibri"/>
        <family val="2"/>
      </rPr>
      <t>man IP (i)</t>
    </r>
  </si>
  <si>
    <r>
      <t xml:space="preserve">= N </t>
    </r>
    <r>
      <rPr>
        <vertAlign val="subscript"/>
        <sz val="11"/>
        <rFont val="Calibri"/>
        <family val="2"/>
      </rPr>
      <t>pl (i)</t>
    </r>
    <r>
      <rPr>
        <sz val="11"/>
        <rFont val="Calibri"/>
        <family val="2"/>
      </rPr>
      <t xml:space="preserve"> * P</t>
    </r>
    <r>
      <rPr>
        <vertAlign val="subscript"/>
        <sz val="11"/>
        <rFont val="Calibri"/>
        <family val="2"/>
      </rPr>
      <t>pl(i)</t>
    </r>
  </si>
  <si>
    <t xml:space="preserve">Quota servizio di riqualificazione energetica </t>
  </si>
  <si>
    <t>Importo Residuo    (rif. art.12 del CSA)</t>
  </si>
  <si>
    <t>(vedi Art.4, Art, 5.2.3, Art.12 del CSA)</t>
  </si>
  <si>
    <t>stralcio 1: 1618;  stalcio 2: 1103 + 22 fv (22*5, vedi art. 5.2.2.2.)</t>
  </si>
  <si>
    <t>quantità energia elettrica massima prevista per il primo anno</t>
  </si>
  <si>
    <t>forfettaria</t>
  </si>
  <si>
    <t xml:space="preserve">Numero punti luce iniziali </t>
  </si>
  <si>
    <t>Quota servizio di riqualificazione energetica (presunta su secondo anno contrattuale)</t>
  </si>
  <si>
    <t>A</t>
  </si>
  <si>
    <r>
      <t xml:space="preserve">(A </t>
    </r>
    <r>
      <rPr>
        <vertAlign val="subscript"/>
        <sz val="11"/>
        <color indexed="8"/>
        <rFont val="Calibri"/>
        <family val="2"/>
      </rPr>
      <t>"base di gara"</t>
    </r>
    <r>
      <rPr>
        <sz val="11"/>
        <color indexed="8"/>
        <rFont val="Calibri"/>
        <family val="2"/>
      </rPr>
      <t xml:space="preserve"> - A </t>
    </r>
    <r>
      <rPr>
        <vertAlign val="subscript"/>
        <sz val="11"/>
        <color indexed="8"/>
        <rFont val="Calibri"/>
        <family val="2"/>
      </rPr>
      <t>"offerto"</t>
    </r>
    <r>
      <rPr>
        <sz val="11"/>
        <color indexed="8"/>
        <rFont val="Calibri"/>
        <family val="2"/>
      </rPr>
      <t xml:space="preserve">) / A </t>
    </r>
    <r>
      <rPr>
        <vertAlign val="subscript"/>
        <sz val="11"/>
        <color indexed="8"/>
        <rFont val="Calibri"/>
        <family val="2"/>
      </rPr>
      <t>"base di gara"</t>
    </r>
    <r>
      <rPr>
        <sz val="11"/>
        <color indexed="8"/>
        <rFont val="Calibri"/>
        <family val="2"/>
      </rPr>
      <t xml:space="preserve"> * 100 [formato 00,00]</t>
    </r>
  </si>
  <si>
    <t>ALLEGATO D: 2/2 COMPOSIZIONE DELLE QUOTE PER INTERVENTI INIZIALI DI RIQUALIFICAZIONE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</si>
</sst>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&quot;-&quot;??_-;_-@_-"/>
    <numFmt numFmtId="165" formatCode="General_)"/>
    <numFmt numFmtId="166" formatCode="#,##0.00000"/>
    <numFmt numFmtId="167" formatCode="0.000%"/>
    <numFmt numFmtId="168" formatCode="#,##0.0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&quot;€&quot;\ #,##0.00"/>
    <numFmt numFmtId="174" formatCode="_-&quot;L.&quot;\ * #,##0.00_-;\-&quot;L.&quot;\ * #,##0.00_-;_-&quot;L.&quot;\ * &quot;-&quot;??_-;_-@_-"/>
    <numFmt numFmtId="175" formatCode="_-[$€-410]\ * #,##0.00_-;\-[$€-410]\ * #,##0.00_-;_-[$€-410]\ * &quot;-&quot;??_-;_-@_-"/>
    <numFmt numFmtId="176" formatCode="_-* #,##0_-;\-* #,##0_-;_-* &quot;-&quot;??_-;_-@_-"/>
    <numFmt numFmtId="177" formatCode="_-* #,##0.00000_-;\-* #,##0.00000_-;_-* &quot;-&quot;??_-;_-@_-"/>
    <numFmt numFmtId="178" formatCode="&quot;Attivo&quot;;&quot;Attivo&quot;;&quot;Inattivo&quot;"/>
    <numFmt numFmtId="179" formatCode="#,##0.000"/>
    <numFmt numFmtId="180" formatCode="#,##0.0000"/>
    <numFmt numFmtId="181" formatCode="#,##0.000000"/>
    <numFmt numFmtId="182" formatCode="#,##0.0000000"/>
  </numFmts>
  <fonts count="4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color indexed="8"/>
      <name val="Cambri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vertAlign val="subscript"/>
      <sz val="11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sz val="10"/>
      <name val="Calibri"/>
      <family val="2"/>
    </font>
    <font>
      <vertAlign val="subscript"/>
      <sz val="11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i/>
      <sz val="11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Calibri"/>
      <family val="2"/>
    </font>
    <font>
      <sz val="11"/>
      <name val="Symbol"/>
      <family val="1"/>
    </font>
    <font>
      <sz val="11"/>
      <color indexed="8"/>
      <name val="Symbol"/>
      <family val="1"/>
    </font>
    <font>
      <u val="singleAccounting"/>
      <sz val="11"/>
      <color indexed="1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142">
    <xf numFmtId="2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6" fillId="17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165" fontId="8" fillId="0" borderId="0">
      <alignment/>
      <protection/>
    </xf>
    <xf numFmtId="43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8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23" borderId="4" applyNumberFormat="0" applyFont="0" applyAlignment="0" applyProtection="0"/>
    <xf numFmtId="0" fontId="2" fillId="23" borderId="4" applyNumberFormat="0" applyFont="0" applyAlignment="0" applyProtection="0"/>
    <xf numFmtId="0" fontId="2" fillId="23" borderId="4" applyNumberFormat="0" applyFont="0" applyAlignment="0" applyProtection="0"/>
    <xf numFmtId="0" fontId="2" fillId="23" borderId="4" applyNumberFormat="0" applyFon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2" fillId="0" borderId="0" applyFont="0" applyFill="0" applyBorder="0" applyAlignment="0" applyProtection="0"/>
  </cellStyleXfs>
  <cellXfs count="161">
    <xf numFmtId="0" fontId="0" fillId="0" borderId="0" xfId="0" applyNumberFormat="1" applyAlignment="1">
      <alignment/>
    </xf>
    <xf numFmtId="0" fontId="26" fillId="0" borderId="0" xfId="95" applyFont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Border="1" applyAlignment="1" applyProtection="1">
      <alignment horizontal="right"/>
      <protection/>
    </xf>
    <xf numFmtId="0" fontId="0" fillId="0" borderId="0" xfId="0" applyNumberFormat="1" applyAlignment="1" applyProtection="1">
      <alignment horizontal="right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11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 horizontal="center"/>
      <protection/>
    </xf>
    <xf numFmtId="0" fontId="1" fillId="0" borderId="13" xfId="0" applyNumberFormat="1" applyFont="1" applyBorder="1" applyAlignment="1" applyProtection="1">
      <alignment horizontal="center"/>
      <protection/>
    </xf>
    <xf numFmtId="0" fontId="1" fillId="0" borderId="14" xfId="0" applyNumberFormat="1" applyFont="1" applyBorder="1" applyAlignment="1" applyProtection="1">
      <alignment/>
      <protection/>
    </xf>
    <xf numFmtId="0" fontId="1" fillId="0" borderId="15" xfId="0" applyNumberFormat="1" applyFont="1" applyBorder="1" applyAlignment="1" applyProtection="1">
      <alignment/>
      <protection/>
    </xf>
    <xf numFmtId="0" fontId="1" fillId="0" borderId="16" xfId="0" applyNumberFormat="1" applyFont="1" applyBorder="1" applyAlignment="1" applyProtection="1">
      <alignment/>
      <protection/>
    </xf>
    <xf numFmtId="0" fontId="1" fillId="0" borderId="14" xfId="0" applyNumberFormat="1" applyFont="1" applyBorder="1" applyAlignment="1" applyProtection="1">
      <alignment horizontal="center"/>
      <protection/>
    </xf>
    <xf numFmtId="0" fontId="1" fillId="0" borderId="13" xfId="0" applyNumberFormat="1" applyFont="1" applyBorder="1" applyAlignment="1" applyProtection="1">
      <alignment horizontal="center" wrapText="1"/>
      <protection/>
    </xf>
    <xf numFmtId="0" fontId="1" fillId="0" borderId="13" xfId="0" applyNumberFormat="1" applyFont="1" applyFill="1" applyBorder="1" applyAlignment="1" applyProtection="1">
      <alignment wrapText="1"/>
      <protection/>
    </xf>
    <xf numFmtId="0" fontId="1" fillId="16" borderId="0" xfId="0" applyNumberFormat="1" applyFont="1" applyFill="1" applyAlignment="1" applyProtection="1">
      <alignment/>
      <protection/>
    </xf>
    <xf numFmtId="0" fontId="0" fillId="16" borderId="0" xfId="0" applyNumberFormat="1" applyFill="1" applyAlignment="1" applyProtection="1">
      <alignment/>
      <protection/>
    </xf>
    <xf numFmtId="0" fontId="0" fillId="16" borderId="0" xfId="0" applyNumberFormat="1" applyFill="1" applyAlignment="1" applyProtection="1">
      <alignment horizontal="right"/>
      <protection/>
    </xf>
    <xf numFmtId="0" fontId="0" fillId="0" borderId="17" xfId="0" applyNumberFormat="1" applyBorder="1" applyAlignment="1" applyProtection="1">
      <alignment/>
      <protection/>
    </xf>
    <xf numFmtId="0" fontId="0" fillId="0" borderId="18" xfId="0" applyNumberFormat="1" applyBorder="1" applyAlignment="1" applyProtection="1">
      <alignment/>
      <protection/>
    </xf>
    <xf numFmtId="0" fontId="0" fillId="0" borderId="17" xfId="0" applyNumberFormat="1" applyBorder="1" applyAlignment="1" applyProtection="1">
      <alignment horizontal="right"/>
      <protection/>
    </xf>
    <xf numFmtId="0" fontId="0" fillId="0" borderId="0" xfId="0" applyNumberFormat="1" applyBorder="1" applyAlignment="1" applyProtection="1">
      <alignment/>
      <protection/>
    </xf>
    <xf numFmtId="0" fontId="0" fillId="0" borderId="19" xfId="0" applyNumberFormat="1" applyBorder="1" applyAlignment="1" applyProtection="1">
      <alignment/>
      <protection/>
    </xf>
    <xf numFmtId="0" fontId="0" fillId="0" borderId="20" xfId="0" applyNumberFormat="1" applyBorder="1" applyAlignment="1" applyProtection="1">
      <alignment/>
      <protection/>
    </xf>
    <xf numFmtId="0" fontId="0" fillId="0" borderId="19" xfId="0" applyNumberFormat="1" applyBorder="1" applyAlignment="1" applyProtection="1">
      <alignment horizontal="right"/>
      <protection/>
    </xf>
    <xf numFmtId="0" fontId="25" fillId="0" borderId="0" xfId="0" applyNumberFormat="1" applyFont="1" applyAlignment="1" applyProtection="1">
      <alignment/>
      <protection/>
    </xf>
    <xf numFmtId="0" fontId="25" fillId="0" borderId="0" xfId="0" applyNumberFormat="1" applyFont="1" applyBorder="1" applyAlignment="1" applyProtection="1">
      <alignment/>
      <protection/>
    </xf>
    <xf numFmtId="0" fontId="25" fillId="16" borderId="0" xfId="0" applyNumberFormat="1" applyFont="1" applyFill="1" applyAlignment="1" applyProtection="1">
      <alignment/>
      <protection/>
    </xf>
    <xf numFmtId="0" fontId="25" fillId="16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Border="1" applyAlignment="1" applyProtection="1">
      <alignment/>
      <protection/>
    </xf>
    <xf numFmtId="0" fontId="0" fillId="0" borderId="10" xfId="0" applyNumberFormat="1" applyBorder="1" applyAlignment="1" applyProtection="1" quotePrefix="1">
      <alignment/>
      <protection/>
    </xf>
    <xf numFmtId="4" fontId="25" fillId="0" borderId="13" xfId="0" applyNumberFormat="1" applyFont="1" applyFill="1" applyBorder="1" applyAlignment="1" applyProtection="1">
      <alignment/>
      <protection/>
    </xf>
    <xf numFmtId="0" fontId="0" fillId="0" borderId="11" xfId="0" applyNumberFormat="1" applyBorder="1" applyAlignment="1" applyProtection="1" quotePrefix="1">
      <alignment/>
      <protection/>
    </xf>
    <xf numFmtId="0" fontId="0" fillId="0" borderId="21" xfId="0" applyNumberFormat="1" applyBorder="1" applyAlignment="1" applyProtection="1">
      <alignment/>
      <protection/>
    </xf>
    <xf numFmtId="4" fontId="25" fillId="0" borderId="13" xfId="0" applyNumberFormat="1" applyFont="1" applyBorder="1" applyAlignment="1" applyProtection="1">
      <alignment/>
      <protection/>
    </xf>
    <xf numFmtId="0" fontId="0" fillId="0" borderId="12" xfId="0" applyNumberFormat="1" applyBorder="1" applyAlignment="1" applyProtection="1">
      <alignment horizontal="right"/>
      <protection/>
    </xf>
    <xf numFmtId="4" fontId="0" fillId="0" borderId="0" xfId="0" applyNumberFormat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4" fontId="26" fillId="0" borderId="0" xfId="0" applyNumberFormat="1" applyFont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0" fillId="16" borderId="0" xfId="0" applyNumberFormat="1" applyFill="1" applyAlignment="1" applyProtection="1">
      <alignment/>
      <protection/>
    </xf>
    <xf numFmtId="167" fontId="0" fillId="0" borderId="0" xfId="111" applyNumberFormat="1" applyFont="1" applyAlignment="1" applyProtection="1">
      <alignment/>
      <protection/>
    </xf>
    <xf numFmtId="3" fontId="25" fillId="0" borderId="13" xfId="0" applyNumberFormat="1" applyFont="1" applyBorder="1" applyAlignment="1" applyProtection="1">
      <alignment/>
      <protection/>
    </xf>
    <xf numFmtId="0" fontId="0" fillId="0" borderId="0" xfId="0" applyNumberFormat="1" applyFill="1" applyAlignment="1" applyProtection="1">
      <alignment horizontal="center"/>
      <protection/>
    </xf>
    <xf numFmtId="0" fontId="22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/>
      <protection/>
    </xf>
    <xf numFmtId="4" fontId="0" fillId="0" borderId="0" xfId="0" applyNumberFormat="1" applyFill="1" applyAlignment="1" applyProtection="1">
      <alignment/>
      <protection/>
    </xf>
    <xf numFmtId="0" fontId="7" fillId="0" borderId="0" xfId="0" applyNumberFormat="1" applyFont="1" applyAlignment="1" applyProtection="1">
      <alignment/>
      <protection/>
    </xf>
    <xf numFmtId="0" fontId="7" fillId="16" borderId="0" xfId="0" applyNumberFormat="1" applyFont="1" applyFill="1" applyAlignment="1" applyProtection="1">
      <alignment/>
      <protection/>
    </xf>
    <xf numFmtId="0" fontId="0" fillId="0" borderId="13" xfId="0" applyNumberFormat="1" applyBorder="1" applyAlignment="1" applyProtection="1">
      <alignment horizontal="right"/>
      <protection/>
    </xf>
    <xf numFmtId="10" fontId="0" fillId="24" borderId="13" xfId="0" applyNumberFormat="1" applyFill="1" applyBorder="1" applyAlignment="1" applyProtection="1">
      <alignment/>
      <protection/>
    </xf>
    <xf numFmtId="0" fontId="0" fillId="0" borderId="15" xfId="0" applyNumberFormat="1" applyBorder="1" applyAlignment="1" applyProtection="1">
      <alignment/>
      <protection/>
    </xf>
    <xf numFmtId="0" fontId="0" fillId="0" borderId="14" xfId="0" applyNumberFormat="1" applyBorder="1" applyAlignment="1" applyProtection="1">
      <alignment/>
      <protection/>
    </xf>
    <xf numFmtId="0" fontId="0" fillId="16" borderId="0" xfId="0" applyNumberFormat="1" applyFill="1" applyBorder="1" applyAlignment="1" applyProtection="1">
      <alignment/>
      <protection/>
    </xf>
    <xf numFmtId="0" fontId="0" fillId="16" borderId="0" xfId="0" applyNumberFormat="1" applyFill="1" applyBorder="1" applyAlignment="1" applyProtection="1">
      <alignment horizontal="right"/>
      <protection/>
    </xf>
    <xf numFmtId="3" fontId="25" fillId="16" borderId="0" xfId="0" applyNumberFormat="1" applyFont="1" applyFill="1" applyBorder="1" applyAlignment="1" applyProtection="1">
      <alignment/>
      <protection/>
    </xf>
    <xf numFmtId="0" fontId="0" fillId="0" borderId="13" xfId="0" applyNumberFormat="1" applyBorder="1" applyAlignment="1" applyProtection="1">
      <alignment horizontal="center"/>
      <protection/>
    </xf>
    <xf numFmtId="4" fontId="25" fillId="0" borderId="0" xfId="0" applyNumberFormat="1" applyFont="1" applyFill="1" applyBorder="1" applyAlignment="1" applyProtection="1">
      <alignment/>
      <protection locked="0"/>
    </xf>
    <xf numFmtId="0" fontId="29" fillId="0" borderId="13" xfId="0" applyNumberFormat="1" applyFont="1" applyBorder="1" applyAlignment="1" applyProtection="1">
      <alignment horizontal="center"/>
      <protection/>
    </xf>
    <xf numFmtId="0" fontId="28" fillId="0" borderId="0" xfId="0" applyNumberFormat="1" applyFont="1" applyAlignment="1" applyProtection="1">
      <alignment/>
      <protection/>
    </xf>
    <xf numFmtId="0" fontId="28" fillId="16" borderId="0" xfId="0" applyNumberFormat="1" applyFont="1" applyFill="1" applyAlignment="1" applyProtection="1">
      <alignment/>
      <protection/>
    </xf>
    <xf numFmtId="0" fontId="28" fillId="0" borderId="0" xfId="0" applyNumberFormat="1" applyFont="1" applyBorder="1" applyAlignment="1" applyProtection="1">
      <alignment/>
      <protection/>
    </xf>
    <xf numFmtId="0" fontId="28" fillId="16" borderId="0" xfId="0" applyNumberFormat="1" applyFont="1" applyFill="1" applyBorder="1" applyAlignment="1" applyProtection="1">
      <alignment/>
      <protection/>
    </xf>
    <xf numFmtId="4" fontId="28" fillId="0" borderId="13" xfId="0" applyNumberFormat="1" applyFont="1" applyFill="1" applyBorder="1" applyAlignment="1" applyProtection="1">
      <alignment/>
      <protection/>
    </xf>
    <xf numFmtId="4" fontId="28" fillId="0" borderId="13" xfId="0" applyNumberFormat="1" applyFont="1" applyBorder="1" applyAlignment="1" applyProtection="1">
      <alignment/>
      <protection/>
    </xf>
    <xf numFmtId="4" fontId="29" fillId="0" borderId="0" xfId="0" applyNumberFormat="1" applyFont="1" applyAlignment="1" applyProtection="1">
      <alignment/>
      <protection/>
    </xf>
    <xf numFmtId="4" fontId="28" fillId="0" borderId="0" xfId="0" applyNumberFormat="1" applyFont="1" applyBorder="1" applyAlignment="1" applyProtection="1">
      <alignment/>
      <protection/>
    </xf>
    <xf numFmtId="4" fontId="28" fillId="16" borderId="0" xfId="0" applyNumberFormat="1" applyFont="1" applyFill="1" applyBorder="1" applyAlignment="1" applyProtection="1">
      <alignment/>
      <protection/>
    </xf>
    <xf numFmtId="44" fontId="28" fillId="0" borderId="13" xfId="72" applyNumberFormat="1" applyFont="1" applyBorder="1" applyAlignment="1">
      <alignment/>
    </xf>
    <xf numFmtId="44" fontId="28" fillId="0" borderId="13" xfId="95" applyNumberFormat="1" applyFont="1" applyBorder="1">
      <alignment/>
      <protection/>
    </xf>
    <xf numFmtId="44" fontId="28" fillId="0" borderId="13" xfId="72" applyFont="1" applyBorder="1" applyAlignment="1">
      <alignment/>
    </xf>
    <xf numFmtId="44" fontId="29" fillId="0" borderId="0" xfId="95" applyNumberFormat="1" applyFont="1">
      <alignment/>
      <protection/>
    </xf>
    <xf numFmtId="44" fontId="28" fillId="0" borderId="0" xfId="95" applyNumberFormat="1" applyFont="1">
      <alignment/>
      <protection/>
    </xf>
    <xf numFmtId="4" fontId="29" fillId="0" borderId="13" xfId="0" applyNumberFormat="1" applyFont="1" applyBorder="1" applyAlignment="1" applyProtection="1">
      <alignment/>
      <protection/>
    </xf>
    <xf numFmtId="4" fontId="29" fillId="25" borderId="13" xfId="0" applyNumberFormat="1" applyFont="1" applyFill="1" applyBorder="1" applyAlignment="1" applyProtection="1">
      <alignment/>
      <protection locked="0"/>
    </xf>
    <xf numFmtId="0" fontId="0" fillId="24" borderId="13" xfId="0" applyNumberFormat="1" applyFill="1" applyBorder="1" applyAlignment="1" applyProtection="1">
      <alignment horizontal="center"/>
      <protection/>
    </xf>
    <xf numFmtId="3" fontId="25" fillId="0" borderId="13" xfId="95" applyNumberFormat="1" applyFont="1" applyBorder="1">
      <alignment/>
      <protection/>
    </xf>
    <xf numFmtId="0" fontId="26" fillId="0" borderId="13" xfId="95" applyFont="1" applyBorder="1">
      <alignment/>
      <protection/>
    </xf>
    <xf numFmtId="0" fontId="0" fillId="0" borderId="15" xfId="0" applyNumberFormat="1" applyBorder="1" applyAlignment="1" applyProtection="1">
      <alignment horizontal="center"/>
      <protection/>
    </xf>
    <xf numFmtId="3" fontId="25" fillId="0" borderId="16" xfId="0" applyNumberFormat="1" applyFont="1" applyBorder="1" applyAlignment="1" applyProtection="1">
      <alignment/>
      <protection/>
    </xf>
    <xf numFmtId="0" fontId="0" fillId="0" borderId="22" xfId="0" applyNumberFormat="1" applyBorder="1" applyAlignment="1" applyProtection="1">
      <alignment horizontal="right"/>
      <protection/>
    </xf>
    <xf numFmtId="0" fontId="0" fillId="0" borderId="23" xfId="0" applyNumberFormat="1" applyBorder="1" applyAlignment="1" applyProtection="1">
      <alignment horizontal="right"/>
      <protection/>
    </xf>
    <xf numFmtId="0" fontId="25" fillId="0" borderId="15" xfId="0" applyNumberFormat="1" applyFont="1" applyBorder="1" applyAlignment="1" applyProtection="1">
      <alignment horizontal="center"/>
      <protection/>
    </xf>
    <xf numFmtId="0" fontId="25" fillId="0" borderId="12" xfId="0" applyNumberFormat="1" applyFont="1" applyBorder="1" applyAlignment="1" applyProtection="1">
      <alignment/>
      <protection/>
    </xf>
    <xf numFmtId="0" fontId="25" fillId="0" borderId="19" xfId="0" applyNumberFormat="1" applyFont="1" applyBorder="1" applyAlignment="1" applyProtection="1">
      <alignment/>
      <protection/>
    </xf>
    <xf numFmtId="0" fontId="25" fillId="0" borderId="20" xfId="0" applyNumberFormat="1" applyFont="1" applyBorder="1" applyAlignment="1" applyProtection="1">
      <alignment/>
      <protection/>
    </xf>
    <xf numFmtId="0" fontId="25" fillId="0" borderId="24" xfId="0" applyNumberFormat="1" applyFont="1" applyBorder="1" applyAlignment="1" applyProtection="1">
      <alignment horizontal="right"/>
      <protection/>
    </xf>
    <xf numFmtId="0" fontId="25" fillId="0" borderId="13" xfId="95" applyFont="1" applyBorder="1">
      <alignment/>
      <protection/>
    </xf>
    <xf numFmtId="0" fontId="24" fillId="0" borderId="15" xfId="0" applyNumberFormat="1" applyFont="1" applyBorder="1" applyAlignment="1" applyProtection="1">
      <alignment horizontal="center" wrapText="1"/>
      <protection/>
    </xf>
    <xf numFmtId="0" fontId="0" fillId="0" borderId="0" xfId="0" applyNumberFormat="1" applyBorder="1" applyAlignment="1" applyProtection="1">
      <alignment horizontal="center"/>
      <protection/>
    </xf>
    <xf numFmtId="4" fontId="25" fillId="0" borderId="0" xfId="0" applyNumberFormat="1" applyFont="1" applyBorder="1" applyAlignment="1" applyProtection="1">
      <alignment/>
      <protection/>
    </xf>
    <xf numFmtId="0" fontId="32" fillId="0" borderId="13" xfId="0" applyNumberFormat="1" applyFont="1" applyBorder="1" applyAlignment="1" applyProtection="1">
      <alignment horizontal="center"/>
      <protection/>
    </xf>
    <xf numFmtId="0" fontId="32" fillId="0" borderId="15" xfId="0" applyNumberFormat="1" applyFont="1" applyBorder="1" applyAlignment="1" applyProtection="1">
      <alignment/>
      <protection/>
    </xf>
    <xf numFmtId="0" fontId="32" fillId="0" borderId="14" xfId="0" applyNumberFormat="1" applyFont="1" applyBorder="1" applyAlignment="1" applyProtection="1">
      <alignment/>
      <protection/>
    </xf>
    <xf numFmtId="0" fontId="32" fillId="0" borderId="13" xfId="0" applyNumberFormat="1" applyFont="1" applyBorder="1" applyAlignment="1" applyProtection="1">
      <alignment horizontal="right"/>
      <protection/>
    </xf>
    <xf numFmtId="0" fontId="26" fillId="0" borderId="22" xfId="95" applyFont="1" applyBorder="1" applyAlignment="1">
      <alignment horizontal="center" vertical="center" wrapText="1"/>
      <protection/>
    </xf>
    <xf numFmtId="0" fontId="0" fillId="0" borderId="0" xfId="99" applyNumberFormat="1" applyAlignment="1" applyProtection="1">
      <alignment horizontal="center"/>
      <protection/>
    </xf>
    <xf numFmtId="0" fontId="0" fillId="0" borderId="0" xfId="99" applyNumberFormat="1" applyAlignment="1" applyProtection="1">
      <alignment/>
      <protection/>
    </xf>
    <xf numFmtId="0" fontId="0" fillId="0" borderId="0" xfId="99" applyNumberFormat="1" applyAlignment="1" applyProtection="1">
      <alignment horizontal="right"/>
      <protection/>
    </xf>
    <xf numFmtId="0" fontId="25" fillId="0" borderId="0" xfId="95" applyFont="1">
      <alignment/>
      <protection/>
    </xf>
    <xf numFmtId="0" fontId="1" fillId="0" borderId="0" xfId="99" applyNumberFormat="1" applyFont="1" applyAlignment="1">
      <alignment horizontal="center"/>
    </xf>
    <xf numFmtId="0" fontId="25" fillId="0" borderId="0" xfId="95" applyFont="1" applyBorder="1">
      <alignment/>
      <protection/>
    </xf>
    <xf numFmtId="0" fontId="1" fillId="0" borderId="13" xfId="99" applyNumberFormat="1" applyFont="1" applyBorder="1" applyAlignment="1">
      <alignment horizontal="center"/>
    </xf>
    <xf numFmtId="0" fontId="1" fillId="0" borderId="14" xfId="99" applyNumberFormat="1" applyFont="1" applyBorder="1" applyAlignment="1">
      <alignment/>
    </xf>
    <xf numFmtId="0" fontId="1" fillId="0" borderId="13" xfId="99" applyNumberFormat="1" applyFont="1" applyBorder="1" applyAlignment="1">
      <alignment horizontal="left"/>
    </xf>
    <xf numFmtId="0" fontId="1" fillId="0" borderId="13" xfId="99" applyNumberFormat="1" applyFont="1" applyFill="1" applyBorder="1" applyAlignment="1">
      <alignment/>
    </xf>
    <xf numFmtId="0" fontId="1" fillId="0" borderId="0" xfId="99" applyNumberFormat="1" applyFont="1" applyFill="1" applyBorder="1" applyAlignment="1">
      <alignment/>
    </xf>
    <xf numFmtId="0" fontId="25" fillId="0" borderId="13" xfId="95" applyFont="1" applyBorder="1" applyAlignment="1">
      <alignment vertical="center"/>
      <protection/>
    </xf>
    <xf numFmtId="44" fontId="29" fillId="25" borderId="13" xfId="99" applyNumberFormat="1" applyFont="1" applyFill="1" applyBorder="1" applyAlignment="1" applyProtection="1">
      <alignment/>
      <protection locked="0"/>
    </xf>
    <xf numFmtId="0" fontId="0" fillId="25" borderId="13" xfId="99" applyNumberFormat="1" applyFont="1" applyFill="1" applyBorder="1" applyAlignment="1" applyProtection="1">
      <alignment/>
      <protection locked="0"/>
    </xf>
    <xf numFmtId="0" fontId="0" fillId="25" borderId="13" xfId="99" applyNumberFormat="1" applyFill="1" applyBorder="1" applyAlignment="1" applyProtection="1">
      <alignment/>
      <protection locked="0"/>
    </xf>
    <xf numFmtId="0" fontId="0" fillId="0" borderId="0" xfId="99" applyNumberFormat="1" applyBorder="1" applyAlignment="1">
      <alignment/>
    </xf>
    <xf numFmtId="10" fontId="29" fillId="25" borderId="13" xfId="115" applyNumberFormat="1" applyFont="1" applyFill="1" applyBorder="1" applyAlignment="1" applyProtection="1">
      <alignment/>
      <protection locked="0"/>
    </xf>
    <xf numFmtId="0" fontId="25" fillId="25" borderId="13" xfId="95" applyFont="1" applyFill="1" applyBorder="1" applyProtection="1">
      <alignment/>
      <protection locked="0"/>
    </xf>
    <xf numFmtId="0" fontId="0" fillId="0" borderId="0" xfId="99" applyNumberFormat="1" applyBorder="1" applyAlignment="1">
      <alignment horizontal="right"/>
    </xf>
    <xf numFmtId="0" fontId="0" fillId="0" borderId="19" xfId="99" applyNumberFormat="1" applyBorder="1" applyAlignment="1">
      <alignment/>
    </xf>
    <xf numFmtId="0" fontId="0" fillId="0" borderId="0" xfId="99" applyNumberFormat="1" applyAlignment="1">
      <alignment/>
    </xf>
    <xf numFmtId="0" fontId="0" fillId="0" borderId="0" xfId="99" applyNumberFormat="1" applyAlignment="1">
      <alignment horizontal="right"/>
    </xf>
    <xf numFmtId="166" fontId="29" fillId="25" borderId="13" xfId="0" applyNumberFormat="1" applyFont="1" applyFill="1" applyBorder="1" applyAlignment="1" applyProtection="1">
      <alignment/>
      <protection locked="0"/>
    </xf>
    <xf numFmtId="0" fontId="25" fillId="0" borderId="13" xfId="0" applyNumberFormat="1" applyFont="1" applyBorder="1" applyAlignment="1" applyProtection="1">
      <alignment horizontal="center"/>
      <protection/>
    </xf>
    <xf numFmtId="0" fontId="25" fillId="0" borderId="11" xfId="0" applyNumberFormat="1" applyFont="1" applyBorder="1" applyAlignment="1" applyProtection="1">
      <alignment/>
      <protection/>
    </xf>
    <xf numFmtId="0" fontId="0" fillId="0" borderId="24" xfId="0" applyNumberFormat="1" applyBorder="1" applyAlignment="1" applyProtection="1">
      <alignment horizontal="right"/>
      <protection/>
    </xf>
    <xf numFmtId="0" fontId="32" fillId="0" borderId="16" xfId="0" applyNumberFormat="1" applyFont="1" applyBorder="1" applyAlignment="1" applyProtection="1">
      <alignment/>
      <protection/>
    </xf>
    <xf numFmtId="4" fontId="33" fillId="0" borderId="25" xfId="0" applyNumberFormat="1" applyFont="1" applyBorder="1" applyAlignment="1" applyProtection="1">
      <alignment/>
      <protection/>
    </xf>
    <xf numFmtId="166" fontId="26" fillId="0" borderId="16" xfId="0" applyNumberFormat="1" applyFont="1" applyBorder="1" applyAlignment="1" applyProtection="1">
      <alignment/>
      <protection/>
    </xf>
    <xf numFmtId="4" fontId="26" fillId="0" borderId="16" xfId="0" applyNumberFormat="1" applyFont="1" applyBorder="1" applyAlignment="1" applyProtection="1">
      <alignment/>
      <protection/>
    </xf>
    <xf numFmtId="0" fontId="25" fillId="0" borderId="11" xfId="0" applyNumberFormat="1" applyFont="1" applyBorder="1" applyAlignment="1" applyProtection="1" quotePrefix="1">
      <alignment/>
      <protection/>
    </xf>
    <xf numFmtId="0" fontId="25" fillId="0" borderId="2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4" xfId="99" applyNumberFormat="1" applyBorder="1" applyAlignment="1" applyProtection="1">
      <alignment/>
      <protection/>
    </xf>
    <xf numFmtId="0" fontId="0" fillId="0" borderId="16" xfId="99" applyNumberFormat="1" applyBorder="1" applyAlignment="1" applyProtection="1">
      <alignment/>
      <protection/>
    </xf>
    <xf numFmtId="0" fontId="0" fillId="0" borderId="15" xfId="99" applyNumberFormat="1" applyFont="1" applyBorder="1" applyAlignment="1" applyProtection="1">
      <alignment/>
      <protection/>
    </xf>
    <xf numFmtId="0" fontId="0" fillId="0" borderId="0" xfId="0" applyNumberFormat="1" applyAlignment="1" applyProtection="1">
      <alignment vertical="center"/>
      <protection/>
    </xf>
    <xf numFmtId="4" fontId="25" fillId="25" borderId="13" xfId="0" applyNumberFormat="1" applyFont="1" applyFill="1" applyBorder="1" applyAlignment="1" applyProtection="1">
      <alignment/>
      <protection locked="0"/>
    </xf>
    <xf numFmtId="3" fontId="25" fillId="25" borderId="13" xfId="0" applyNumberFormat="1" applyFont="1" applyFill="1" applyBorder="1" applyAlignment="1" applyProtection="1">
      <alignment/>
      <protection locked="0"/>
    </xf>
    <xf numFmtId="3" fontId="33" fillId="25" borderId="13" xfId="0" applyNumberFormat="1" applyFont="1" applyFill="1" applyBorder="1" applyAlignment="1" applyProtection="1">
      <alignment/>
      <protection locked="0"/>
    </xf>
    <xf numFmtId="4" fontId="34" fillId="25" borderId="13" xfId="0" applyNumberFormat="1" applyFont="1" applyFill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44" fontId="40" fillId="0" borderId="13" xfId="99" applyNumberFormat="1" applyFont="1" applyFill="1" applyBorder="1" applyAlignment="1" applyProtection="1">
      <alignment/>
      <protection/>
    </xf>
    <xf numFmtId="0" fontId="0" fillId="0" borderId="13" xfId="99" applyNumberFormat="1" applyFont="1" applyFill="1" applyBorder="1" applyAlignment="1" applyProtection="1">
      <alignment/>
      <protection/>
    </xf>
    <xf numFmtId="0" fontId="0" fillId="0" borderId="13" xfId="99" applyNumberFormat="1" applyFill="1" applyBorder="1" applyAlignment="1" applyProtection="1">
      <alignment/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37" fillId="0" borderId="11" xfId="0" applyNumberFormat="1" applyFont="1" applyBorder="1" applyAlignment="1" applyProtection="1">
      <alignment horizontal="left" vertical="top" wrapText="1"/>
      <protection/>
    </xf>
    <xf numFmtId="0" fontId="37" fillId="0" borderId="0" xfId="0" applyNumberFormat="1" applyFont="1" applyBorder="1" applyAlignment="1" applyProtection="1">
      <alignment horizontal="left" vertical="top" wrapText="1"/>
      <protection/>
    </xf>
    <xf numFmtId="0" fontId="37" fillId="0" borderId="21" xfId="0" applyNumberFormat="1" applyFont="1" applyBorder="1" applyAlignment="1" applyProtection="1">
      <alignment horizontal="left" vertical="top" wrapText="1"/>
      <protection/>
    </xf>
    <xf numFmtId="0" fontId="30" fillId="0" borderId="12" xfId="0" applyNumberFormat="1" applyFont="1" applyBorder="1" applyAlignment="1" applyProtection="1">
      <alignment horizontal="left" vertical="top" wrapText="1"/>
      <protection/>
    </xf>
    <xf numFmtId="0" fontId="30" fillId="0" borderId="19" xfId="0" applyNumberFormat="1" applyFont="1" applyBorder="1" applyAlignment="1" applyProtection="1">
      <alignment horizontal="left" vertical="top" wrapText="1"/>
      <protection/>
    </xf>
    <xf numFmtId="0" fontId="30" fillId="0" borderId="20" xfId="0" applyNumberFormat="1" applyFont="1" applyBorder="1" applyAlignment="1" applyProtection="1">
      <alignment horizontal="left" vertical="top" wrapText="1"/>
      <protection/>
    </xf>
    <xf numFmtId="0" fontId="23" fillId="0" borderId="0" xfId="0" applyNumberFormat="1" applyFont="1" applyAlignment="1" applyProtection="1">
      <alignment horizontal="center" vertical="center"/>
      <protection/>
    </xf>
    <xf numFmtId="0" fontId="22" fillId="0" borderId="0" xfId="0" applyNumberFormat="1" applyFont="1" applyAlignment="1" applyProtection="1">
      <alignment horizontal="center"/>
      <protection/>
    </xf>
    <xf numFmtId="0" fontId="0" fillId="0" borderId="0" xfId="99" applyNumberFormat="1" applyFont="1" applyAlignment="1" applyProtection="1">
      <alignment horizontal="center" vertical="center" wrapText="1"/>
      <protection/>
    </xf>
    <xf numFmtId="0" fontId="0" fillId="0" borderId="0" xfId="99" applyNumberFormat="1" applyAlignment="1" applyProtection="1">
      <alignment horizontal="center" vertical="center" wrapText="1"/>
      <protection/>
    </xf>
    <xf numFmtId="8" fontId="29" fillId="25" borderId="13" xfId="99" applyNumberFormat="1" applyFont="1" applyFill="1" applyBorder="1" applyAlignment="1" applyProtection="1">
      <alignment/>
      <protection locked="0"/>
    </xf>
    <xf numFmtId="0" fontId="0" fillId="0" borderId="19" xfId="99" applyNumberFormat="1" applyBorder="1" applyAlignment="1" applyProtection="1">
      <alignment/>
      <protection locked="0"/>
    </xf>
    <xf numFmtId="0" fontId="0" fillId="0" borderId="0" xfId="99" applyNumberFormat="1" applyAlignment="1" applyProtection="1">
      <alignment/>
      <protection locked="0"/>
    </xf>
  </cellXfs>
  <cellStyles count="12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Euro 2" xfId="72"/>
    <cellStyle name="Euro 2 2" xfId="73"/>
    <cellStyle name="Euro 3" xfId="74"/>
    <cellStyle name="Euro 4" xfId="75"/>
    <cellStyle name="Euro 5" xfId="76"/>
    <cellStyle name="Euro_Allegato C" xfId="77"/>
    <cellStyle name="Input" xfId="78"/>
    <cellStyle name="Input 2" xfId="79"/>
    <cellStyle name="Istogram. 3D_A_2" xfId="80"/>
    <cellStyle name="Comma" xfId="81"/>
    <cellStyle name="Migliaia (0)_2002 -14 - Consorzio Ferrara Energia" xfId="82"/>
    <cellStyle name="Comma [0]" xfId="83"/>
    <cellStyle name="Migliaia 2" xfId="84"/>
    <cellStyle name="Migliaia 2 2" xfId="85"/>
    <cellStyle name="Migliaia 3" xfId="86"/>
    <cellStyle name="Migliaia 3 2" xfId="87"/>
    <cellStyle name="Migliaia 4" xfId="88"/>
    <cellStyle name="Migliaia 5" xfId="89"/>
    <cellStyle name="Neutrale" xfId="90"/>
    <cellStyle name="Neutrale 2" xfId="91"/>
    <cellStyle name="Non_definito" xfId="92"/>
    <cellStyle name="Normal_all" xfId="93"/>
    <cellStyle name="Normale 2" xfId="94"/>
    <cellStyle name="Normale 2 2" xfId="95"/>
    <cellStyle name="Normale 3" xfId="96"/>
    <cellStyle name="Normale 4" xfId="97"/>
    <cellStyle name="Normale 4 2" xfId="98"/>
    <cellStyle name="Normale 4 3" xfId="99"/>
    <cellStyle name="Normale 5" xfId="100"/>
    <cellStyle name="Normale 5 2" xfId="101"/>
    <cellStyle name="Normale 6" xfId="102"/>
    <cellStyle name="Normale 7" xfId="103"/>
    <cellStyle name="Normale 8" xfId="104"/>
    <cellStyle name="Nota" xfId="105"/>
    <cellStyle name="Nota 2" xfId="106"/>
    <cellStyle name="Nota 2 2" xfId="107"/>
    <cellStyle name="Nota 3" xfId="108"/>
    <cellStyle name="Output" xfId="109"/>
    <cellStyle name="Output 2" xfId="110"/>
    <cellStyle name="Percent" xfId="111"/>
    <cellStyle name="Percentuale 2" xfId="112"/>
    <cellStyle name="Percentuale 2 2" xfId="113"/>
    <cellStyle name="Percentuale 3" xfId="114"/>
    <cellStyle name="Percentuale 4" xfId="115"/>
    <cellStyle name="Percentuale 5" xfId="116"/>
    <cellStyle name="Percentuale 6" xfId="117"/>
    <cellStyle name="Testo avviso" xfId="118"/>
    <cellStyle name="Testo avviso 2" xfId="119"/>
    <cellStyle name="Testo descrittivo" xfId="120"/>
    <cellStyle name="Testo descrittivo 2" xfId="121"/>
    <cellStyle name="Titolo" xfId="122"/>
    <cellStyle name="Titolo 1" xfId="123"/>
    <cellStyle name="Titolo 1 2" xfId="124"/>
    <cellStyle name="Titolo 2" xfId="125"/>
    <cellStyle name="Titolo 2 2" xfId="126"/>
    <cellStyle name="Titolo 3" xfId="127"/>
    <cellStyle name="Titolo 3 2" xfId="128"/>
    <cellStyle name="Titolo 4" xfId="129"/>
    <cellStyle name="Titolo 4 2" xfId="130"/>
    <cellStyle name="Titolo 5" xfId="131"/>
    <cellStyle name="Totale" xfId="132"/>
    <cellStyle name="Totale 2" xfId="133"/>
    <cellStyle name="Valore non valido" xfId="134"/>
    <cellStyle name="Valore non valido 2" xfId="135"/>
    <cellStyle name="Valore valido" xfId="136"/>
    <cellStyle name="Valore valido 2" xfId="137"/>
    <cellStyle name="Currency" xfId="138"/>
    <cellStyle name="Valuta (0)_2002 -14 - Consorzio Ferrara Energia" xfId="139"/>
    <cellStyle name="Currency [0]" xfId="140"/>
    <cellStyle name="Valuta 2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V55"/>
  <sheetViews>
    <sheetView showGridLines="0" zoomScale="78" zoomScaleNormal="78" zoomScaleSheetLayoutView="85" zoomScalePageLayoutView="0" workbookViewId="0" topLeftCell="E7">
      <selection activeCell="R19" sqref="R19"/>
    </sheetView>
  </sheetViews>
  <sheetFormatPr defaultColWidth="9.140625" defaultRowHeight="15"/>
  <cols>
    <col min="1" max="1" width="12.8515625" style="8" customWidth="1"/>
    <col min="2" max="9" width="9.140625" style="2" customWidth="1"/>
    <col min="10" max="10" width="32.421875" style="2" customWidth="1"/>
    <col min="11" max="11" width="9.140625" style="2" customWidth="1"/>
    <col min="12" max="12" width="1.8515625" style="2" customWidth="1"/>
    <col min="13" max="13" width="2.140625" style="2" customWidth="1"/>
    <col min="14" max="14" width="44.00390625" style="2" bestFit="1" customWidth="1"/>
    <col min="15" max="15" width="17.140625" style="4" customWidth="1"/>
    <col min="16" max="16" width="20.7109375" style="2" customWidth="1"/>
    <col min="17" max="17" width="28.421875" style="2" customWidth="1"/>
    <col min="18" max="18" width="50.7109375" style="2" customWidth="1"/>
    <col min="19" max="19" width="26.8515625" style="2" bestFit="1" customWidth="1"/>
    <col min="20" max="16384" width="9.140625" style="2" customWidth="1"/>
  </cols>
  <sheetData>
    <row r="1" ht="39" customHeight="1"/>
    <row r="2" spans="1:19" s="137" customFormat="1" ht="51.75" customHeight="1">
      <c r="A2" s="147" t="s">
        <v>68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</row>
    <row r="3" spans="1:19" ht="18.75">
      <c r="A3" s="154" t="s">
        <v>70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</row>
    <row r="4" spans="1:19" ht="15.75">
      <c r="A4" s="155" t="s">
        <v>46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</row>
    <row r="8" spans="1:19" ht="27.75" customHeight="1">
      <c r="A8" s="9" t="s">
        <v>6</v>
      </c>
      <c r="B8" s="10" t="s">
        <v>7</v>
      </c>
      <c r="C8" s="10"/>
      <c r="D8" s="10"/>
      <c r="E8" s="10"/>
      <c r="F8" s="10"/>
      <c r="G8" s="10"/>
      <c r="H8" s="10"/>
      <c r="I8" s="10"/>
      <c r="J8" s="10"/>
      <c r="K8" s="11" t="s">
        <v>58</v>
      </c>
      <c r="L8" s="10"/>
      <c r="M8" s="10"/>
      <c r="N8" s="12"/>
      <c r="O8" s="13" t="s">
        <v>4</v>
      </c>
      <c r="P8" s="14" t="s">
        <v>5</v>
      </c>
      <c r="Q8" s="63" t="s">
        <v>16</v>
      </c>
      <c r="R8" s="9" t="s">
        <v>17</v>
      </c>
      <c r="S8" s="15" t="s">
        <v>18</v>
      </c>
    </row>
    <row r="9" ht="15">
      <c r="Q9" s="64"/>
    </row>
    <row r="10" spans="2:17" ht="15">
      <c r="B10" s="16" t="s">
        <v>14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  <c r="P10" s="17"/>
      <c r="Q10" s="65"/>
    </row>
    <row r="11" spans="1:19" ht="18">
      <c r="A11" s="87" t="s">
        <v>81</v>
      </c>
      <c r="B11" s="125" t="s">
        <v>91</v>
      </c>
      <c r="C11" s="27"/>
      <c r="D11" s="27"/>
      <c r="E11" s="27"/>
      <c r="F11" s="22"/>
      <c r="G11" s="22"/>
      <c r="H11" s="22"/>
      <c r="I11" s="22"/>
      <c r="J11" s="22"/>
      <c r="K11" s="133" t="s">
        <v>88</v>
      </c>
      <c r="L11" s="22"/>
      <c r="M11" s="22"/>
      <c r="N11" s="34"/>
      <c r="O11" s="86" t="s">
        <v>2</v>
      </c>
      <c r="P11" s="84">
        <v>2831</v>
      </c>
      <c r="Q11" s="46">
        <f>P11</f>
        <v>2831</v>
      </c>
      <c r="R11" s="22"/>
      <c r="S11" s="22"/>
    </row>
    <row r="12" spans="1:19" ht="15">
      <c r="A12" s="87" t="s">
        <v>0</v>
      </c>
      <c r="B12" s="88" t="s">
        <v>43</v>
      </c>
      <c r="C12" s="89"/>
      <c r="D12" s="89"/>
      <c r="E12" s="89"/>
      <c r="F12" s="89"/>
      <c r="G12" s="89"/>
      <c r="H12" s="89"/>
      <c r="I12" s="89"/>
      <c r="J12" s="89"/>
      <c r="K12" s="88"/>
      <c r="L12" s="89"/>
      <c r="M12" s="89"/>
      <c r="N12" s="90"/>
      <c r="O12" s="91" t="s">
        <v>15</v>
      </c>
      <c r="P12" s="84">
        <v>18</v>
      </c>
      <c r="Q12" s="46">
        <v>18</v>
      </c>
      <c r="R12" s="22"/>
      <c r="S12" s="22"/>
    </row>
    <row r="13" spans="16:19" ht="15">
      <c r="P13" s="52"/>
      <c r="Q13" s="27"/>
      <c r="R13" s="22"/>
      <c r="S13" s="22"/>
    </row>
    <row r="14" spans="2:19" ht="15">
      <c r="B14" s="16" t="s">
        <v>22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 s="53"/>
      <c r="Q14" s="29"/>
      <c r="R14" s="22"/>
      <c r="S14" s="22"/>
    </row>
    <row r="15" spans="1:19" ht="18">
      <c r="A15" s="124" t="s">
        <v>64</v>
      </c>
      <c r="B15" s="5" t="s">
        <v>45</v>
      </c>
      <c r="C15" s="19"/>
      <c r="D15" s="19"/>
      <c r="E15" s="19"/>
      <c r="F15" s="19"/>
      <c r="G15" s="19"/>
      <c r="H15" s="19"/>
      <c r="I15" s="19"/>
      <c r="J15" s="19"/>
      <c r="K15" s="5" t="s">
        <v>89</v>
      </c>
      <c r="L15" s="19"/>
      <c r="M15" s="19"/>
      <c r="N15" s="20"/>
      <c r="O15" s="21" t="s">
        <v>3</v>
      </c>
      <c r="P15" s="46">
        <v>1423692</v>
      </c>
      <c r="Q15" s="46">
        <f>P15</f>
        <v>1423692</v>
      </c>
      <c r="R15" s="22"/>
      <c r="S15" s="22"/>
    </row>
    <row r="16" spans="1:19" ht="18">
      <c r="A16" s="61" t="s">
        <v>65</v>
      </c>
      <c r="B16" s="7" t="s">
        <v>48</v>
      </c>
      <c r="C16" s="23"/>
      <c r="D16" s="23"/>
      <c r="E16" s="23"/>
      <c r="F16" s="23"/>
      <c r="G16" s="23"/>
      <c r="H16" s="23"/>
      <c r="I16" s="23"/>
      <c r="J16" s="23"/>
      <c r="K16" s="7"/>
      <c r="L16" s="23"/>
      <c r="M16" s="23"/>
      <c r="N16" s="24"/>
      <c r="O16" s="25" t="s">
        <v>3</v>
      </c>
      <c r="P16" s="46">
        <v>465949</v>
      </c>
      <c r="Q16" s="46">
        <f>P16</f>
        <v>465949</v>
      </c>
      <c r="R16" s="30"/>
      <c r="S16" s="30"/>
    </row>
    <row r="17" spans="16:19" ht="15">
      <c r="P17" s="26"/>
      <c r="Q17" s="66"/>
      <c r="R17" s="22"/>
      <c r="S17" s="22"/>
    </row>
    <row r="18" spans="2:19" ht="15">
      <c r="B18" s="16" t="s">
        <v>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/>
      <c r="P18" s="28"/>
      <c r="Q18" s="67"/>
      <c r="R18" s="38"/>
      <c r="S18" s="38"/>
    </row>
    <row r="19" spans="1:19" ht="18">
      <c r="A19" s="83" t="s">
        <v>54</v>
      </c>
      <c r="B19" s="5" t="s">
        <v>60</v>
      </c>
      <c r="C19" s="19"/>
      <c r="D19" s="19"/>
      <c r="E19" s="19"/>
      <c r="F19" s="19"/>
      <c r="G19" s="19"/>
      <c r="H19" s="19"/>
      <c r="I19" s="19"/>
      <c r="J19" s="19"/>
      <c r="K19" s="5" t="s">
        <v>59</v>
      </c>
      <c r="L19" s="19"/>
      <c r="M19" s="19"/>
      <c r="N19" s="19"/>
      <c r="O19" s="85" t="s">
        <v>8</v>
      </c>
      <c r="P19" s="129">
        <v>0.18202</v>
      </c>
      <c r="Q19" s="123"/>
      <c r="R19" s="138"/>
      <c r="S19" s="138"/>
    </row>
    <row r="20" spans="1:19" ht="18.75" customHeight="1">
      <c r="A20" s="93" t="s">
        <v>52</v>
      </c>
      <c r="B20" s="7" t="s">
        <v>63</v>
      </c>
      <c r="C20" s="23"/>
      <c r="D20" s="23"/>
      <c r="E20" s="23"/>
      <c r="F20" s="23"/>
      <c r="G20" s="23"/>
      <c r="H20" s="23"/>
      <c r="I20" s="23"/>
      <c r="J20" s="23"/>
      <c r="K20" s="7"/>
      <c r="L20" s="23"/>
      <c r="M20" s="23"/>
      <c r="N20" s="23"/>
      <c r="O20" s="126" t="s">
        <v>9</v>
      </c>
      <c r="P20" s="130">
        <v>18</v>
      </c>
      <c r="Q20" s="79"/>
      <c r="R20" s="138"/>
      <c r="S20" s="138"/>
    </row>
    <row r="21" spans="16:19" ht="15">
      <c r="P21" s="26"/>
      <c r="Q21" s="66"/>
      <c r="R21" s="22"/>
      <c r="S21" s="22"/>
    </row>
    <row r="22" spans="2:19" ht="15">
      <c r="B22" s="16" t="s">
        <v>11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/>
      <c r="P22" s="28"/>
      <c r="Q22" s="67"/>
      <c r="R22" s="38"/>
      <c r="S22" s="38"/>
    </row>
    <row r="23" spans="1:19" ht="18">
      <c r="A23" s="124" t="s">
        <v>62</v>
      </c>
      <c r="B23" s="5" t="s">
        <v>51</v>
      </c>
      <c r="C23" s="19"/>
      <c r="D23" s="19"/>
      <c r="E23" s="19"/>
      <c r="F23" s="19"/>
      <c r="G23" s="19"/>
      <c r="H23" s="19"/>
      <c r="I23" s="19"/>
      <c r="J23" s="19"/>
      <c r="K23" s="31" t="s">
        <v>67</v>
      </c>
      <c r="L23" s="19"/>
      <c r="M23" s="19"/>
      <c r="N23" s="20"/>
      <c r="O23" s="21" t="s">
        <v>10</v>
      </c>
      <c r="P23" s="32">
        <f>ROUND(P15*P19,2)</f>
        <v>259140.42</v>
      </c>
      <c r="Q23" s="68">
        <f>IF(Q19&lt;&gt;"",ROUND(Q15*Q19,2),"")</f>
      </c>
      <c r="R23" s="38"/>
      <c r="S23" s="38"/>
    </row>
    <row r="24" spans="1:19" ht="18">
      <c r="A24" s="61" t="s">
        <v>24</v>
      </c>
      <c r="B24" s="6" t="s">
        <v>47</v>
      </c>
      <c r="C24" s="22"/>
      <c r="D24" s="22"/>
      <c r="E24" s="22"/>
      <c r="F24" s="22"/>
      <c r="G24" s="22"/>
      <c r="H24" s="22"/>
      <c r="I24" s="22"/>
      <c r="J24" s="22"/>
      <c r="K24" s="33" t="s">
        <v>66</v>
      </c>
      <c r="L24" s="22"/>
      <c r="M24" s="22"/>
      <c r="N24" s="34"/>
      <c r="O24" s="3" t="s">
        <v>10</v>
      </c>
      <c r="P24" s="35">
        <f>ROUND(P16*P19,2)</f>
        <v>84812.04</v>
      </c>
      <c r="Q24" s="69">
        <f>IF(Q19&lt;&gt;"",ROUND(Q19*Q16,2),"")</f>
      </c>
      <c r="R24" s="62"/>
      <c r="S24" s="38"/>
    </row>
    <row r="25" spans="1:22" ht="18">
      <c r="A25" s="124" t="s">
        <v>61</v>
      </c>
      <c r="B25" s="6" t="s">
        <v>49</v>
      </c>
      <c r="C25" s="22"/>
      <c r="D25" s="22"/>
      <c r="E25" s="22"/>
      <c r="F25" s="22"/>
      <c r="G25" s="22"/>
      <c r="H25" s="22"/>
      <c r="I25" s="22"/>
      <c r="J25" s="22"/>
      <c r="K25" s="33" t="s">
        <v>90</v>
      </c>
      <c r="L25" s="22"/>
      <c r="M25" s="22"/>
      <c r="N25" s="34"/>
      <c r="O25" s="3" t="s">
        <v>10</v>
      </c>
      <c r="P25" s="35">
        <v>48236.63</v>
      </c>
      <c r="Q25" s="79"/>
      <c r="R25" s="138"/>
      <c r="S25" s="138"/>
      <c r="T25" s="22"/>
      <c r="U25" s="22"/>
      <c r="V25" s="22"/>
    </row>
    <row r="26" spans="1:22" ht="18">
      <c r="A26" s="124" t="s">
        <v>83</v>
      </c>
      <c r="B26" s="125" t="s">
        <v>50</v>
      </c>
      <c r="C26" s="27"/>
      <c r="D26" s="27"/>
      <c r="E26" s="27"/>
      <c r="F26" s="27"/>
      <c r="G26" s="27"/>
      <c r="H26" s="27"/>
      <c r="I26" s="27"/>
      <c r="J26" s="27"/>
      <c r="K26" s="131" t="s">
        <v>84</v>
      </c>
      <c r="L26" s="27"/>
      <c r="M26" s="27"/>
      <c r="N26" s="132"/>
      <c r="O26" s="3" t="s">
        <v>10</v>
      </c>
      <c r="P26" s="35">
        <f>P11*P20</f>
        <v>50958</v>
      </c>
      <c r="Q26" s="69">
        <f>IF(Q20&lt;&gt;"",Q11*Q20,"")</f>
      </c>
      <c r="R26" s="38"/>
      <c r="S26" s="38"/>
      <c r="T26" s="22"/>
      <c r="U26" s="22"/>
      <c r="V26" s="22"/>
    </row>
    <row r="27" spans="1:22" ht="17.25" customHeight="1">
      <c r="A27" s="124" t="s">
        <v>57</v>
      </c>
      <c r="B27" s="125" t="str">
        <f>"Quota annua per servizio di riqualificazione energetica (in n."&amp;(P12-1)&amp;" rate costanti dal 2° al "&amp;P12&amp;"° anno)"</f>
        <v>Quota annua per servizio di riqualificazione energetica (in n.17 rate costanti dal 2° al 18° anno)</v>
      </c>
      <c r="C27" s="27"/>
      <c r="D27" s="27"/>
      <c r="E27" s="27"/>
      <c r="F27" s="27"/>
      <c r="G27" s="27"/>
      <c r="H27" s="27"/>
      <c r="I27" s="27"/>
      <c r="J27" s="27"/>
      <c r="K27" s="148" t="s">
        <v>53</v>
      </c>
      <c r="L27" s="149"/>
      <c r="M27" s="149"/>
      <c r="N27" s="150"/>
      <c r="O27" s="3" t="s">
        <v>10</v>
      </c>
      <c r="P27" s="35">
        <v>131661.31</v>
      </c>
      <c r="Q27" s="78">
        <f>IF(Q19&lt;&gt;"",'D_2-2'!C13,"")</f>
      </c>
      <c r="R27" s="139"/>
      <c r="S27" s="139"/>
      <c r="T27" s="22"/>
      <c r="U27" s="22"/>
      <c r="V27" s="22"/>
    </row>
    <row r="28" spans="1:22" ht="17.25" customHeight="1">
      <c r="A28" s="124" t="s">
        <v>73</v>
      </c>
      <c r="B28" s="125" t="s">
        <v>85</v>
      </c>
      <c r="C28" s="27"/>
      <c r="D28" s="27"/>
      <c r="E28" s="27"/>
      <c r="F28" s="27"/>
      <c r="G28" s="27"/>
      <c r="H28" s="27"/>
      <c r="I28" s="27"/>
      <c r="J28" s="27"/>
      <c r="K28" s="148" t="s">
        <v>53</v>
      </c>
      <c r="L28" s="149"/>
      <c r="M28" s="149"/>
      <c r="N28" s="150"/>
      <c r="O28" s="36" t="s">
        <v>13</v>
      </c>
      <c r="P28" s="35">
        <v>113837.68</v>
      </c>
      <c r="Q28" s="78">
        <f>IF(Q19&lt;&gt;"",'D_2-2'!C11,"")</f>
      </c>
      <c r="R28" s="139"/>
      <c r="S28" s="139"/>
      <c r="T28" s="22"/>
      <c r="U28" s="22"/>
      <c r="V28" s="22"/>
    </row>
    <row r="29" spans="1:22" ht="15" customHeight="1">
      <c r="A29" s="124" t="s">
        <v>39</v>
      </c>
      <c r="B29" s="88" t="s">
        <v>72</v>
      </c>
      <c r="C29" s="89"/>
      <c r="D29" s="89"/>
      <c r="E29" s="89"/>
      <c r="F29" s="89"/>
      <c r="G29" s="89"/>
      <c r="H29" s="89"/>
      <c r="I29" s="89"/>
      <c r="J29" s="90"/>
      <c r="K29" s="151"/>
      <c r="L29" s="152"/>
      <c r="M29" s="152"/>
      <c r="N29" s="153"/>
      <c r="O29" s="36" t="s">
        <v>13</v>
      </c>
      <c r="P29" s="35">
        <v>75714.32</v>
      </c>
      <c r="Q29" s="35">
        <f>P29</f>
        <v>75714.32</v>
      </c>
      <c r="R29" s="22"/>
      <c r="S29" s="37"/>
      <c r="T29" s="22"/>
      <c r="U29" s="22"/>
      <c r="V29" s="22"/>
    </row>
    <row r="30" spans="2:22" ht="15">
      <c r="B30" s="38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39" t="s">
        <v>40</v>
      </c>
      <c r="O30" s="40"/>
      <c r="P30" s="41">
        <f>P23+P25</f>
        <v>307377.05</v>
      </c>
      <c r="Q30" s="70">
        <f>IF(Q19&lt;&gt;"",Q23+Q25,"")</f>
      </c>
      <c r="R30" s="42"/>
      <c r="S30" s="37"/>
      <c r="T30" s="22"/>
      <c r="U30" s="22"/>
      <c r="V30" s="22"/>
    </row>
    <row r="31" spans="2:22" ht="15">
      <c r="B31" s="38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39" t="s">
        <v>75</v>
      </c>
      <c r="O31" s="40"/>
      <c r="P31" s="41">
        <f>P24+P26+P27+P28+P29</f>
        <v>456983.35</v>
      </c>
      <c r="Q31" s="70">
        <f>IF(Q19&lt;&gt;"",Q24+Q26+Q27+Q28+Q29,"")</f>
      </c>
      <c r="R31" s="42"/>
      <c r="S31" s="37"/>
      <c r="T31" s="22"/>
      <c r="U31" s="22"/>
      <c r="V31" s="22"/>
    </row>
    <row r="32" spans="2:22" ht="15">
      <c r="B32" s="38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39" t="str">
        <f>"TOTALE annuo (dal 3° al "&amp;P12&amp;"° anno)"</f>
        <v>TOTALE annuo (dal 3° al 18° anno)</v>
      </c>
      <c r="O32" s="40"/>
      <c r="P32" s="41">
        <f>P24+P26+P27</f>
        <v>267431.35</v>
      </c>
      <c r="Q32" s="70">
        <f>IF(Q19&lt;&gt;"",Q24+Q26+Q27+Q29,"")</f>
      </c>
      <c r="R32" s="42"/>
      <c r="S32" s="37"/>
      <c r="T32" s="22"/>
      <c r="U32" s="22"/>
      <c r="V32" s="22"/>
    </row>
    <row r="33" spans="2:19" ht="1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3"/>
      <c r="P33" s="30"/>
      <c r="Q33" s="71"/>
      <c r="R33" s="38"/>
      <c r="S33" s="38"/>
    </row>
    <row r="34" spans="2:19" ht="15">
      <c r="B34" s="16" t="s">
        <v>20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9"/>
      <c r="P34" s="60"/>
      <c r="Q34" s="72"/>
      <c r="R34" s="38"/>
      <c r="S34" s="38"/>
    </row>
    <row r="35" spans="1:19" ht="18">
      <c r="A35" s="61" t="s">
        <v>25</v>
      </c>
      <c r="B35" s="5" t="s">
        <v>21</v>
      </c>
      <c r="C35" s="19"/>
      <c r="D35" s="19"/>
      <c r="E35" s="19"/>
      <c r="F35" s="19"/>
      <c r="G35" s="19"/>
      <c r="H35" s="19"/>
      <c r="I35" s="19"/>
      <c r="J35" s="19"/>
      <c r="K35" s="5" t="s">
        <v>42</v>
      </c>
      <c r="L35" s="19"/>
      <c r="M35" s="19"/>
      <c r="N35" s="20"/>
      <c r="O35" s="21" t="s">
        <v>13</v>
      </c>
      <c r="P35" s="32">
        <f>P23+(P12-1)*P24</f>
        <v>1700945.0999999999</v>
      </c>
      <c r="Q35" s="68">
        <f>IF(Q19&lt;&gt;"",Q23+(Q12-1)*Q24,"")</f>
      </c>
      <c r="R35" s="38"/>
      <c r="S35" s="38"/>
    </row>
    <row r="36" spans="1:19" ht="18">
      <c r="A36" s="61" t="s">
        <v>26</v>
      </c>
      <c r="B36" s="6" t="s">
        <v>23</v>
      </c>
      <c r="C36" s="22"/>
      <c r="D36" s="22"/>
      <c r="E36" s="22"/>
      <c r="F36" s="22"/>
      <c r="G36" s="22"/>
      <c r="H36" s="22"/>
      <c r="I36" s="22"/>
      <c r="J36" s="22"/>
      <c r="K36" s="6" t="s">
        <v>71</v>
      </c>
      <c r="L36" s="22"/>
      <c r="M36" s="22"/>
      <c r="N36" s="34"/>
      <c r="O36" s="3" t="s">
        <v>13</v>
      </c>
      <c r="P36" s="32">
        <f>P25+(P12-1)*P26</f>
        <v>914522.63</v>
      </c>
      <c r="Q36" s="68">
        <f>IF(Q20&lt;&gt;"",Q25+(Q12-1)*Q26,"")</f>
      </c>
      <c r="R36" s="38"/>
      <c r="S36" s="38"/>
    </row>
    <row r="37" spans="1:19" ht="18">
      <c r="A37" s="124" t="s">
        <v>27</v>
      </c>
      <c r="B37" s="88" t="s">
        <v>41</v>
      </c>
      <c r="C37" s="89"/>
      <c r="D37" s="89"/>
      <c r="E37" s="89"/>
      <c r="F37" s="89"/>
      <c r="G37" s="89"/>
      <c r="H37" s="89"/>
      <c r="I37" s="89"/>
      <c r="J37" s="89"/>
      <c r="K37" s="88" t="s">
        <v>74</v>
      </c>
      <c r="L37" s="89"/>
      <c r="M37" s="89"/>
      <c r="N37" s="90"/>
      <c r="O37" s="25" t="s">
        <v>13</v>
      </c>
      <c r="P37" s="35">
        <f>P27*(P12-1)+P28</f>
        <v>2352079.95</v>
      </c>
      <c r="Q37" s="69">
        <f>IF(Q19&lt;&gt;"",Q27*(Q12-1)+Q28,"")</f>
      </c>
      <c r="R37" s="38"/>
      <c r="S37" s="38"/>
    </row>
    <row r="38" spans="1:19" ht="15">
      <c r="A38" s="94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3"/>
      <c r="P38" s="95"/>
      <c r="Q38" s="71"/>
      <c r="R38" s="38"/>
      <c r="S38" s="38"/>
    </row>
    <row r="39" spans="1:19" ht="15">
      <c r="A39" s="96"/>
      <c r="B39" s="97" t="s">
        <v>80</v>
      </c>
      <c r="C39" s="98"/>
      <c r="D39" s="98"/>
      <c r="E39" s="98"/>
      <c r="F39" s="98"/>
      <c r="G39" s="98"/>
      <c r="H39" s="98"/>
      <c r="I39" s="98"/>
      <c r="J39" s="98"/>
      <c r="K39" s="97" t="s">
        <v>79</v>
      </c>
      <c r="L39" s="98"/>
      <c r="M39" s="98"/>
      <c r="N39" s="127"/>
      <c r="O39" s="99" t="s">
        <v>13</v>
      </c>
      <c r="P39" s="128"/>
      <c r="Q39" s="141"/>
      <c r="R39" s="140"/>
      <c r="S39" s="140"/>
    </row>
    <row r="40" spans="1:19" ht="15">
      <c r="A40" s="94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3"/>
      <c r="P40" s="95"/>
      <c r="Q40" s="71"/>
      <c r="R40" s="38"/>
      <c r="S40" s="38"/>
    </row>
    <row r="41" spans="2:19" ht="15">
      <c r="B41" s="22"/>
      <c r="D41" s="49"/>
      <c r="E41" s="49"/>
      <c r="P41" s="43"/>
      <c r="Q41" s="71"/>
      <c r="R41" s="22"/>
      <c r="S41" s="22"/>
    </row>
    <row r="42" spans="2:19" ht="15">
      <c r="B42" s="16" t="s">
        <v>82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8"/>
      <c r="P42" s="44"/>
      <c r="Q42" s="72"/>
      <c r="R42" s="22"/>
      <c r="S42" s="22"/>
    </row>
    <row r="43" spans="1:19" ht="15">
      <c r="A43" s="61" t="s">
        <v>93</v>
      </c>
      <c r="B43" s="5" t="s">
        <v>12</v>
      </c>
      <c r="C43" s="19"/>
      <c r="D43" s="19"/>
      <c r="E43" s="19"/>
      <c r="F43" s="19"/>
      <c r="G43" s="19"/>
      <c r="H43" s="19"/>
      <c r="I43" s="19"/>
      <c r="J43" s="19"/>
      <c r="K43" s="5" t="s">
        <v>28</v>
      </c>
      <c r="L43" s="19"/>
      <c r="M43" s="19"/>
      <c r="N43" s="20"/>
      <c r="O43" s="21" t="s">
        <v>13</v>
      </c>
      <c r="P43" s="32">
        <f>P35+P36+P37</f>
        <v>4967547.68</v>
      </c>
      <c r="Q43" s="68">
        <f>IF(Q19&lt;&gt;"",Q35+Q36+Q37,"")</f>
      </c>
      <c r="R43" s="22"/>
      <c r="S43" s="22"/>
    </row>
    <row r="44" spans="1:19" ht="15">
      <c r="A44" s="61"/>
      <c r="B44" s="7" t="s">
        <v>19</v>
      </c>
      <c r="C44" s="23"/>
      <c r="D44" s="23"/>
      <c r="E44" s="23"/>
      <c r="F44" s="23"/>
      <c r="G44" s="23"/>
      <c r="H44" s="23"/>
      <c r="I44" s="23"/>
      <c r="J44" s="23"/>
      <c r="K44" s="7" t="s">
        <v>39</v>
      </c>
      <c r="L44" s="23"/>
      <c r="M44" s="23"/>
      <c r="N44" s="24"/>
      <c r="O44" s="25" t="s">
        <v>13</v>
      </c>
      <c r="P44" s="35">
        <f>P29</f>
        <v>75714.32</v>
      </c>
      <c r="Q44" s="35">
        <f>P44</f>
        <v>75714.32</v>
      </c>
      <c r="R44" s="22"/>
      <c r="S44" s="22"/>
    </row>
    <row r="45" spans="16:19" ht="15">
      <c r="P45" s="45"/>
      <c r="Q45" s="22"/>
      <c r="R45" s="22"/>
      <c r="S45" s="22"/>
    </row>
    <row r="46" spans="1:19" ht="18">
      <c r="A46" s="80" t="s">
        <v>29</v>
      </c>
      <c r="B46" s="56" t="s">
        <v>44</v>
      </c>
      <c r="C46" s="57"/>
      <c r="D46" s="57"/>
      <c r="E46" s="57"/>
      <c r="F46" s="57"/>
      <c r="G46" s="57"/>
      <c r="H46" s="57"/>
      <c r="I46" s="57"/>
      <c r="J46" s="57"/>
      <c r="K46" s="136" t="s">
        <v>94</v>
      </c>
      <c r="L46" s="134"/>
      <c r="M46" s="134"/>
      <c r="N46" s="135"/>
      <c r="O46" s="54"/>
      <c r="P46" s="55">
        <f>IF(Q19&lt;&gt;"",(P43-Q43)/P43,"")</f>
      </c>
      <c r="Q46" s="22"/>
      <c r="R46" s="22"/>
      <c r="S46" s="22"/>
    </row>
    <row r="47" spans="1:19" s="49" customFormat="1" ht="15.75">
      <c r="A47" s="47"/>
      <c r="B47" s="48"/>
      <c r="O47" s="50"/>
      <c r="P47" s="51"/>
      <c r="Q47" s="51"/>
      <c r="R47" s="38"/>
      <c r="S47" s="38"/>
    </row>
    <row r="51" spans="14:17" ht="15">
      <c r="N51" s="3" t="s">
        <v>36</v>
      </c>
      <c r="O51" s="142"/>
      <c r="P51" s="142"/>
      <c r="Q51" s="142"/>
    </row>
    <row r="52" spans="15:17" ht="15">
      <c r="O52" s="143"/>
      <c r="P52" s="143"/>
      <c r="Q52" s="143"/>
    </row>
    <row r="53" spans="14:17" ht="15">
      <c r="N53" s="3" t="s">
        <v>37</v>
      </c>
      <c r="O53" s="142"/>
      <c r="P53" s="142"/>
      <c r="Q53" s="142"/>
    </row>
    <row r="54" spans="14:15" ht="15">
      <c r="N54" s="3"/>
      <c r="O54" s="2"/>
    </row>
    <row r="55" spans="14:17" ht="15">
      <c r="N55" s="3" t="s">
        <v>38</v>
      </c>
      <c r="O55" s="23"/>
      <c r="P55" s="23"/>
      <c r="Q55" s="23"/>
    </row>
  </sheetData>
  <sheetProtection sheet="1" selectLockedCells="1"/>
  <mergeCells count="6">
    <mergeCell ref="A2:S2"/>
    <mergeCell ref="K27:N27"/>
    <mergeCell ref="K29:N29"/>
    <mergeCell ref="A3:S3"/>
    <mergeCell ref="A4:S4"/>
    <mergeCell ref="K28:N28"/>
  </mergeCells>
  <dataValidations count="2">
    <dataValidation type="custom" allowBlank="1" showInputMessage="1" showErrorMessage="1" sqref="Q19">
      <formula1>Q19&lt;=0.185</formula1>
    </dataValidation>
    <dataValidation type="custom" allowBlank="1" showInputMessage="1" showErrorMessage="1" sqref="Q20 Q25">
      <formula1>Q20&lt;=P20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8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tabSelected="1" view="pageBreakPreview" zoomScale="85" zoomScaleNormal="85" zoomScaleSheetLayoutView="85" zoomScalePageLayoutView="0" workbookViewId="0" topLeftCell="C1">
      <selection activeCell="C15" sqref="C15"/>
    </sheetView>
  </sheetViews>
  <sheetFormatPr defaultColWidth="9.140625" defaultRowHeight="15"/>
  <cols>
    <col min="1" max="1" width="9.7109375" style="104" customWidth="1"/>
    <col min="2" max="2" width="91.7109375" style="104" customWidth="1"/>
    <col min="3" max="3" width="29.8515625" style="104" bestFit="1" customWidth="1"/>
    <col min="4" max="4" width="38.8515625" style="104" customWidth="1"/>
    <col min="5" max="5" width="26.8515625" style="104" bestFit="1" customWidth="1"/>
    <col min="6" max="6" width="26.8515625" style="104" customWidth="1"/>
    <col min="7" max="7" width="12.421875" style="104" customWidth="1"/>
    <col min="8" max="8" width="19.140625" style="104" customWidth="1"/>
    <col min="9" max="9" width="18.28125" style="104" customWidth="1"/>
    <col min="10" max="10" width="18.421875" style="104" customWidth="1"/>
    <col min="11" max="11" width="19.28125" style="104" customWidth="1"/>
    <col min="12" max="16384" width="9.140625" style="104" customWidth="1"/>
  </cols>
  <sheetData>
    <row r="1" spans="1:15" s="102" customFormat="1" ht="39" customHeight="1">
      <c r="A1" s="101"/>
      <c r="O1" s="103"/>
    </row>
    <row r="2" spans="1:15" s="102" customFormat="1" ht="47.25" customHeight="1">
      <c r="A2" s="101"/>
      <c r="C2" s="156" t="s">
        <v>69</v>
      </c>
      <c r="D2" s="157"/>
      <c r="E2" s="157"/>
      <c r="O2" s="103"/>
    </row>
    <row r="3" spans="4:6" ht="15">
      <c r="D3" s="105" t="s">
        <v>95</v>
      </c>
      <c r="E3" s="105"/>
      <c r="F3" s="105"/>
    </row>
    <row r="4" spans="2:6" ht="15">
      <c r="B4" s="106"/>
      <c r="D4" s="105" t="s">
        <v>87</v>
      </c>
      <c r="E4" s="105"/>
      <c r="F4" s="105"/>
    </row>
    <row r="5" ht="15">
      <c r="J5" s="105"/>
    </row>
    <row r="6" ht="15">
      <c r="J6" s="105"/>
    </row>
    <row r="7" spans="7:10" ht="15">
      <c r="G7" s="1" t="s">
        <v>78</v>
      </c>
      <c r="J7" s="105"/>
    </row>
    <row r="8" spans="7:11" ht="63" customHeight="1">
      <c r="G8" s="100" t="s">
        <v>30</v>
      </c>
      <c r="H8" s="100" t="s">
        <v>31</v>
      </c>
      <c r="I8" s="100" t="s">
        <v>32</v>
      </c>
      <c r="J8" s="100" t="s">
        <v>33</v>
      </c>
      <c r="K8" s="100" t="s">
        <v>86</v>
      </c>
    </row>
    <row r="9" spans="1:11" ht="14.25" customHeight="1">
      <c r="A9" s="107" t="s">
        <v>6</v>
      </c>
      <c r="B9" s="108" t="s">
        <v>7</v>
      </c>
      <c r="C9" s="107" t="s">
        <v>16</v>
      </c>
      <c r="D9" s="109" t="s">
        <v>17</v>
      </c>
      <c r="E9" s="110" t="s">
        <v>18</v>
      </c>
      <c r="G9" s="92">
        <v>1</v>
      </c>
      <c r="H9" s="92"/>
      <c r="I9" s="92"/>
      <c r="J9" s="92"/>
      <c r="K9" s="92"/>
    </row>
    <row r="10" spans="2:11" ht="19.5" customHeight="1">
      <c r="B10" s="112" t="s">
        <v>56</v>
      </c>
      <c r="C10" s="113"/>
      <c r="D10" s="114"/>
      <c r="E10" s="115"/>
      <c r="F10" s="111"/>
      <c r="G10" s="92">
        <v>2</v>
      </c>
      <c r="H10" s="73">
        <f>C13</f>
        <v>0</v>
      </c>
      <c r="I10" s="74">
        <f aca="true" t="shared" si="0" ref="I10:I23">H10-J10</f>
        <v>0</v>
      </c>
      <c r="J10" s="74">
        <f>ROUND(C15*C12,2)</f>
        <v>0</v>
      </c>
      <c r="K10" s="74">
        <f>C12-I10</f>
        <v>0</v>
      </c>
    </row>
    <row r="11" spans="1:11" ht="19.5" customHeight="1">
      <c r="A11" s="82" t="s">
        <v>76</v>
      </c>
      <c r="B11" s="112" t="s">
        <v>92</v>
      </c>
      <c r="C11" s="113"/>
      <c r="D11" s="114"/>
      <c r="E11" s="115"/>
      <c r="F11" s="116"/>
      <c r="G11" s="92">
        <v>3</v>
      </c>
      <c r="H11" s="75">
        <f>H10</f>
        <v>0</v>
      </c>
      <c r="I11" s="74">
        <f t="shared" si="0"/>
        <v>0</v>
      </c>
      <c r="J11" s="74">
        <f>ROUND(K10*$C$15,2)</f>
        <v>0</v>
      </c>
      <c r="K11" s="74">
        <f>K10-I11</f>
        <v>0</v>
      </c>
    </row>
    <row r="12" spans="2:11" ht="19.5" customHeight="1">
      <c r="B12" s="112" t="s">
        <v>77</v>
      </c>
      <c r="C12" s="144">
        <f>C10-C11</f>
        <v>0</v>
      </c>
      <c r="D12" s="145"/>
      <c r="E12" s="146"/>
      <c r="G12" s="92">
        <v>4</v>
      </c>
      <c r="H12" s="75">
        <f aca="true" t="shared" si="1" ref="H12:H26">H11</f>
        <v>0</v>
      </c>
      <c r="I12" s="74">
        <f t="shared" si="0"/>
        <v>0</v>
      </c>
      <c r="J12" s="74">
        <f aca="true" t="shared" si="2" ref="J12:J26">ROUND(K11*$C$15,2)</f>
        <v>0</v>
      </c>
      <c r="K12" s="74">
        <f>K11-I12</f>
        <v>0</v>
      </c>
    </row>
    <row r="13" spans="1:11" ht="19.5" customHeight="1">
      <c r="A13" s="82" t="s">
        <v>31</v>
      </c>
      <c r="B13" s="104" t="s">
        <v>55</v>
      </c>
      <c r="C13" s="158">
        <f>ROUND(-PMT(C15,C14,C12),2)</f>
        <v>0</v>
      </c>
      <c r="D13" s="113"/>
      <c r="E13" s="113"/>
      <c r="G13" s="92">
        <v>5</v>
      </c>
      <c r="H13" s="75">
        <f t="shared" si="1"/>
        <v>0</v>
      </c>
      <c r="I13" s="74">
        <f t="shared" si="0"/>
        <v>0</v>
      </c>
      <c r="J13" s="74">
        <f t="shared" si="2"/>
        <v>0</v>
      </c>
      <c r="K13" s="74">
        <f aca="true" t="shared" si="3" ref="K13:K23">K12-I13</f>
        <v>0</v>
      </c>
    </row>
    <row r="14" spans="2:11" ht="19.5" customHeight="1">
      <c r="B14" s="92" t="s">
        <v>34</v>
      </c>
      <c r="C14" s="81">
        <v>17</v>
      </c>
      <c r="D14" s="92"/>
      <c r="E14" s="92"/>
      <c r="G14" s="92">
        <v>6</v>
      </c>
      <c r="H14" s="75">
        <f t="shared" si="1"/>
        <v>0</v>
      </c>
      <c r="I14" s="74">
        <f t="shared" si="0"/>
        <v>0</v>
      </c>
      <c r="J14" s="74">
        <f t="shared" si="2"/>
        <v>0</v>
      </c>
      <c r="K14" s="74">
        <f t="shared" si="3"/>
        <v>0</v>
      </c>
    </row>
    <row r="15" spans="2:11" ht="19.5" customHeight="1">
      <c r="B15" s="112" t="s">
        <v>35</v>
      </c>
      <c r="C15" s="117"/>
      <c r="D15" s="118"/>
      <c r="E15" s="118"/>
      <c r="G15" s="92">
        <v>7</v>
      </c>
      <c r="H15" s="75">
        <f t="shared" si="1"/>
        <v>0</v>
      </c>
      <c r="I15" s="74">
        <f t="shared" si="0"/>
        <v>0</v>
      </c>
      <c r="J15" s="74">
        <f t="shared" si="2"/>
        <v>0</v>
      </c>
      <c r="K15" s="74">
        <f t="shared" si="3"/>
        <v>0</v>
      </c>
    </row>
    <row r="16" spans="7:11" ht="19.5" customHeight="1">
      <c r="G16" s="92">
        <v>8</v>
      </c>
      <c r="H16" s="75">
        <f t="shared" si="1"/>
        <v>0</v>
      </c>
      <c r="I16" s="74">
        <f t="shared" si="0"/>
        <v>0</v>
      </c>
      <c r="J16" s="74">
        <f t="shared" si="2"/>
        <v>0</v>
      </c>
      <c r="K16" s="74">
        <f t="shared" si="3"/>
        <v>0</v>
      </c>
    </row>
    <row r="17" spans="7:11" ht="19.5" customHeight="1">
      <c r="G17" s="92">
        <v>9</v>
      </c>
      <c r="H17" s="75">
        <f t="shared" si="1"/>
        <v>0</v>
      </c>
      <c r="I17" s="74">
        <f t="shared" si="0"/>
        <v>0</v>
      </c>
      <c r="J17" s="74">
        <f t="shared" si="2"/>
        <v>0</v>
      </c>
      <c r="K17" s="74">
        <f t="shared" si="3"/>
        <v>0</v>
      </c>
    </row>
    <row r="18" spans="7:11" ht="19.5" customHeight="1">
      <c r="G18" s="92">
        <v>10</v>
      </c>
      <c r="H18" s="75">
        <f t="shared" si="1"/>
        <v>0</v>
      </c>
      <c r="I18" s="74">
        <f t="shared" si="0"/>
        <v>0</v>
      </c>
      <c r="J18" s="74">
        <f t="shared" si="2"/>
        <v>0</v>
      </c>
      <c r="K18" s="74">
        <f t="shared" si="3"/>
        <v>0</v>
      </c>
    </row>
    <row r="19" spans="7:11" ht="19.5" customHeight="1">
      <c r="G19" s="92">
        <v>11</v>
      </c>
      <c r="H19" s="75">
        <f t="shared" si="1"/>
        <v>0</v>
      </c>
      <c r="I19" s="74">
        <f t="shared" si="0"/>
        <v>0</v>
      </c>
      <c r="J19" s="74">
        <f t="shared" si="2"/>
        <v>0</v>
      </c>
      <c r="K19" s="74">
        <f t="shared" si="3"/>
        <v>0</v>
      </c>
    </row>
    <row r="20" spans="7:11" ht="19.5" customHeight="1">
      <c r="G20" s="92">
        <v>12</v>
      </c>
      <c r="H20" s="75">
        <f t="shared" si="1"/>
        <v>0</v>
      </c>
      <c r="I20" s="74">
        <f t="shared" si="0"/>
        <v>0</v>
      </c>
      <c r="J20" s="74">
        <f t="shared" si="2"/>
        <v>0</v>
      </c>
      <c r="K20" s="74">
        <f t="shared" si="3"/>
        <v>0</v>
      </c>
    </row>
    <row r="21" spans="7:11" ht="19.5" customHeight="1">
      <c r="G21" s="92">
        <v>13</v>
      </c>
      <c r="H21" s="75">
        <f t="shared" si="1"/>
        <v>0</v>
      </c>
      <c r="I21" s="74">
        <f t="shared" si="0"/>
        <v>0</v>
      </c>
      <c r="J21" s="74">
        <f t="shared" si="2"/>
        <v>0</v>
      </c>
      <c r="K21" s="74">
        <f t="shared" si="3"/>
        <v>0</v>
      </c>
    </row>
    <row r="22" spans="7:11" ht="19.5" customHeight="1">
      <c r="G22" s="92">
        <v>14</v>
      </c>
      <c r="H22" s="75">
        <f t="shared" si="1"/>
        <v>0</v>
      </c>
      <c r="I22" s="74">
        <f t="shared" si="0"/>
        <v>0</v>
      </c>
      <c r="J22" s="74">
        <f t="shared" si="2"/>
        <v>0</v>
      </c>
      <c r="K22" s="74">
        <f t="shared" si="3"/>
        <v>0</v>
      </c>
    </row>
    <row r="23" spans="7:11" ht="19.5" customHeight="1">
      <c r="G23" s="92">
        <v>15</v>
      </c>
      <c r="H23" s="75">
        <f t="shared" si="1"/>
        <v>0</v>
      </c>
      <c r="I23" s="74">
        <f t="shared" si="0"/>
        <v>0</v>
      </c>
      <c r="J23" s="74">
        <f t="shared" si="2"/>
        <v>0</v>
      </c>
      <c r="K23" s="74">
        <f t="shared" si="3"/>
        <v>0</v>
      </c>
    </row>
    <row r="24" spans="7:11" ht="19.5" customHeight="1">
      <c r="G24" s="92">
        <v>16</v>
      </c>
      <c r="H24" s="75">
        <f t="shared" si="1"/>
        <v>0</v>
      </c>
      <c r="I24" s="74">
        <f>H24-J24</f>
        <v>0</v>
      </c>
      <c r="J24" s="74">
        <f t="shared" si="2"/>
        <v>0</v>
      </c>
      <c r="K24" s="74">
        <f>K23-I24</f>
        <v>0</v>
      </c>
    </row>
    <row r="25" spans="7:11" ht="19.5" customHeight="1">
      <c r="G25" s="92">
        <v>17</v>
      </c>
      <c r="H25" s="75">
        <f t="shared" si="1"/>
        <v>0</v>
      </c>
      <c r="I25" s="74">
        <f>H25-J25</f>
        <v>0</v>
      </c>
      <c r="J25" s="74">
        <f t="shared" si="2"/>
        <v>0</v>
      </c>
      <c r="K25" s="74">
        <f>K24-I25</f>
        <v>0</v>
      </c>
    </row>
    <row r="26" spans="7:11" ht="19.5" customHeight="1">
      <c r="G26" s="92">
        <v>18</v>
      </c>
      <c r="H26" s="75">
        <f t="shared" si="1"/>
        <v>0</v>
      </c>
      <c r="I26" s="74">
        <f>H26-J26</f>
        <v>0</v>
      </c>
      <c r="J26" s="74">
        <f t="shared" si="2"/>
        <v>0</v>
      </c>
      <c r="K26" s="74">
        <f>K25-I26</f>
        <v>0</v>
      </c>
    </row>
    <row r="27" spans="8:10" ht="15">
      <c r="H27" s="76">
        <f>SUM(H10:H26)</f>
        <v>0</v>
      </c>
      <c r="I27" s="76">
        <f>SUM(I10:I26)</f>
        <v>0</v>
      </c>
      <c r="J27" s="76">
        <f>SUM(J10:J26)</f>
        <v>0</v>
      </c>
    </row>
    <row r="28" ht="15">
      <c r="K28" s="77"/>
    </row>
    <row r="30" spans="8:11" ht="15">
      <c r="H30" s="119" t="s">
        <v>36</v>
      </c>
      <c r="I30" s="159"/>
      <c r="J30" s="159"/>
      <c r="K30" s="159"/>
    </row>
    <row r="31" spans="8:11" ht="15">
      <c r="H31" s="121"/>
      <c r="I31" s="160"/>
      <c r="J31" s="160"/>
      <c r="K31" s="160"/>
    </row>
    <row r="32" spans="8:11" ht="15">
      <c r="H32" s="119" t="s">
        <v>37</v>
      </c>
      <c r="I32" s="159"/>
      <c r="J32" s="159"/>
      <c r="K32" s="159"/>
    </row>
    <row r="33" spans="8:11" ht="15">
      <c r="H33" s="119"/>
      <c r="I33" s="121"/>
      <c r="J33" s="121"/>
      <c r="K33" s="121"/>
    </row>
    <row r="34" spans="8:11" ht="15">
      <c r="H34" s="119" t="s">
        <v>38</v>
      </c>
      <c r="I34" s="120"/>
      <c r="J34" s="120"/>
      <c r="K34" s="120"/>
    </row>
    <row r="36" spans="7:11" ht="15">
      <c r="G36" s="116"/>
      <c r="H36" s="116"/>
      <c r="I36" s="116"/>
      <c r="J36" s="116"/>
      <c r="K36" s="116"/>
    </row>
    <row r="37" spans="6:19" ht="15">
      <c r="F37" s="116"/>
      <c r="G37" s="106"/>
      <c r="H37" s="106"/>
      <c r="I37" s="106"/>
      <c r="J37" s="106"/>
      <c r="K37" s="106"/>
      <c r="L37" s="116"/>
      <c r="M37" s="121"/>
      <c r="N37" s="121"/>
      <c r="O37" s="121"/>
      <c r="P37" s="121"/>
      <c r="Q37" s="121"/>
      <c r="R37" s="121"/>
      <c r="S37" s="122"/>
    </row>
    <row r="38" spans="2:12" ht="15">
      <c r="B38" s="106"/>
      <c r="C38" s="116"/>
      <c r="D38" s="116"/>
      <c r="E38" s="116"/>
      <c r="F38" s="106"/>
      <c r="L38" s="106"/>
    </row>
    <row r="39" spans="2:5" ht="15">
      <c r="B39" s="106"/>
      <c r="C39" s="106"/>
      <c r="D39" s="106"/>
      <c r="E39" s="106"/>
    </row>
  </sheetData>
  <sheetProtection sheet="1" selectLockedCells="1"/>
  <mergeCells count="1">
    <mergeCell ref="C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Agenzia per l’Energia e Sviluppo Sostenibile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IP COPPARO</dc:title>
  <dc:subject/>
  <dc:creator>Marco Chiozzi</dc:creator>
  <cp:keywords/>
  <dc:description/>
  <cp:lastModifiedBy>Provincia di Reggio Emilia</cp:lastModifiedBy>
  <cp:lastPrinted>2016-07-07T10:46:07Z</cp:lastPrinted>
  <dcterms:created xsi:type="dcterms:W3CDTF">2013-01-10T09:46:16Z</dcterms:created>
  <dcterms:modified xsi:type="dcterms:W3CDTF">2016-09-15T15:29:03Z</dcterms:modified>
  <cp:category/>
  <cp:version/>
  <cp:contentType/>
  <cp:contentStatus/>
</cp:coreProperties>
</file>